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תקיות מערכת לא למחוק\Documents\מוישי\מדריכים\"/>
    </mc:Choice>
  </mc:AlternateContent>
  <bookViews>
    <workbookView xWindow="120" yWindow="150" windowWidth="5280" windowHeight="8760" tabRatio="760" activeTab="2"/>
  </bookViews>
  <sheets>
    <sheet name="תכנית אפריון - מקור" sheetId="35" r:id="rId1"/>
    <sheet name="אפריון מוגבר - הפקדות" sheetId="33" r:id="rId2"/>
    <sheet name="אפריון מוגבר - משיכות (2)" sheetId="38" r:id="rId3"/>
    <sheet name="אפריון משולב - הפקדות" sheetId="36" r:id="rId4"/>
  </sheets>
  <calcPr calcId="152511"/>
</workbook>
</file>

<file path=xl/calcChain.xml><?xml version="1.0" encoding="utf-8"?>
<calcChain xmlns="http://schemas.openxmlformats.org/spreadsheetml/2006/main">
  <c r="H11" i="38" l="1"/>
  <c r="H12" i="38" s="1"/>
  <c r="H13" i="38" s="1"/>
  <c r="H14" i="38" s="1"/>
  <c r="H15" i="38" s="1"/>
  <c r="H16" i="38" s="1"/>
  <c r="H17" i="38" s="1"/>
  <c r="H18" i="38" s="1"/>
  <c r="H19" i="38" s="1"/>
  <c r="H20" i="38" s="1"/>
  <c r="H21" i="38" s="1"/>
  <c r="H22" i="38" s="1"/>
  <c r="H23" i="38" s="1"/>
  <c r="H24" i="38" s="1"/>
  <c r="H25" i="38" s="1"/>
  <c r="H26" i="38" s="1"/>
  <c r="H27" i="38" s="1"/>
  <c r="H28" i="38" s="1"/>
  <c r="H29" i="38" s="1"/>
  <c r="C10" i="38"/>
  <c r="D10" i="38"/>
  <c r="F10" i="38"/>
  <c r="H10" i="38"/>
  <c r="H9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15" i="38"/>
  <c r="G16" i="38"/>
  <c r="G14" i="38"/>
  <c r="G13" i="38"/>
  <c r="G12" i="38"/>
  <c r="G11" i="38"/>
  <c r="G10" i="38"/>
  <c r="G9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F9" i="38" s="1"/>
  <c r="D9" i="38"/>
  <c r="C9" i="38"/>
  <c r="B8" i="38"/>
  <c r="C11" i="38" l="1"/>
  <c r="C12" i="38" s="1"/>
  <c r="C13" i="38" s="1"/>
  <c r="C14" i="38" s="1"/>
  <c r="C15" i="38" s="1"/>
  <c r="C16" i="38" s="1"/>
  <c r="C17" i="38" s="1"/>
  <c r="C18" i="38" s="1"/>
  <c r="C19" i="38" s="1"/>
  <c r="C20" i="38" s="1"/>
  <c r="C21" i="38" s="1"/>
  <c r="C22" i="38" s="1"/>
  <c r="C23" i="38" s="1"/>
  <c r="C24" i="38" s="1"/>
  <c r="D11" i="38"/>
  <c r="D12" i="38" s="1"/>
  <c r="D13" i="38" s="1"/>
  <c r="D14" i="38" s="1"/>
  <c r="D15" i="38" s="1"/>
  <c r="D16" i="38" s="1"/>
  <c r="D17" i="38" s="1"/>
  <c r="D18" i="38" s="1"/>
  <c r="D19" i="38" s="1"/>
  <c r="D20" i="38" s="1"/>
  <c r="D21" i="38" s="1"/>
  <c r="D22" i="38" s="1"/>
  <c r="D23" i="38" s="1"/>
  <c r="D24" i="38" s="1"/>
  <c r="G8" i="38"/>
  <c r="F11" i="38"/>
  <c r="F12" i="38" s="1"/>
  <c r="F13" i="38" s="1"/>
  <c r="F14" i="38" s="1"/>
  <c r="F15" i="38" s="1"/>
  <c r="F16" i="38" s="1"/>
  <c r="F17" i="38" s="1"/>
  <c r="F18" i="38" s="1"/>
  <c r="F19" i="38" s="1"/>
  <c r="F20" i="38" s="1"/>
  <c r="F21" i="38" s="1"/>
  <c r="F22" i="38" s="1"/>
  <c r="F23" i="38" s="1"/>
  <c r="F24" i="38" s="1"/>
  <c r="F25" i="38" s="1"/>
  <c r="F26" i="38" s="1"/>
  <c r="F27" i="38" s="1"/>
  <c r="F28" i="38" s="1"/>
  <c r="F29" i="38" s="1"/>
  <c r="F30" i="38" s="1"/>
  <c r="F31" i="38" s="1"/>
  <c r="F32" i="38" s="1"/>
  <c r="E8" i="38"/>
  <c r="F3" i="36"/>
  <c r="F4" i="36" s="1"/>
  <c r="F5" i="36" s="1"/>
  <c r="F6" i="36" s="1"/>
  <c r="F7" i="36" s="1"/>
  <c r="F8" i="36" s="1"/>
  <c r="F9" i="36" s="1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G3" i="36"/>
  <c r="G4" i="36" s="1"/>
  <c r="G5" i="36" s="1"/>
  <c r="G6" i="36" s="1"/>
  <c r="G7" i="36" s="1"/>
  <c r="G8" i="36" s="1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F10" i="33"/>
  <c r="F11" i="33" s="1"/>
  <c r="F12" i="33" s="1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9" i="33"/>
  <c r="F8" i="33"/>
  <c r="F7" i="33"/>
  <c r="G7" i="33"/>
  <c r="G8" i="33" s="1"/>
  <c r="G9" i="33" s="1"/>
  <c r="G10" i="33" s="1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D3" i="36"/>
  <c r="D4" i="36" s="1"/>
  <c r="D5" i="36" s="1"/>
  <c r="D6" i="36" s="1"/>
  <c r="D7" i="36" s="1"/>
  <c r="D8" i="36" s="1"/>
  <c r="D9" i="36" s="1"/>
  <c r="D10" i="36" s="1"/>
  <c r="D11" i="36" s="1"/>
  <c r="D12" i="36" s="1"/>
  <c r="D13" i="36" s="1"/>
  <c r="D14" i="36" s="1"/>
  <c r="D15" i="36" s="1"/>
  <c r="D16" i="36" s="1"/>
  <c r="D17" i="36" s="1"/>
  <c r="D18" i="36" s="1"/>
  <c r="D19" i="36" s="1"/>
  <c r="D20" i="36" s="1"/>
  <c r="C3" i="36"/>
  <c r="C4" i="36" s="1"/>
  <c r="C5" i="36" s="1"/>
  <c r="C6" i="36" s="1"/>
  <c r="C7" i="36" s="1"/>
  <c r="C8" i="36" s="1"/>
  <c r="C9" i="36" s="1"/>
  <c r="C10" i="36" s="1"/>
  <c r="C11" i="36" s="1"/>
  <c r="C12" i="36" s="1"/>
  <c r="C13" i="36" s="1"/>
  <c r="C14" i="36" s="1"/>
  <c r="C15" i="36" s="1"/>
  <c r="C16" i="36" s="1"/>
  <c r="C17" i="36" s="1"/>
  <c r="C18" i="36" s="1"/>
  <c r="C19" i="36" s="1"/>
  <c r="C20" i="36" s="1"/>
  <c r="C6" i="35"/>
  <c r="E6" i="35"/>
  <c r="F6" i="35"/>
  <c r="B6" i="35"/>
  <c r="G2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7" i="35"/>
  <c r="D6" i="35" s="1"/>
  <c r="G6" i="35" l="1"/>
  <c r="D7" i="33"/>
  <c r="D8" i="33" s="1"/>
  <c r="D9" i="33" s="1"/>
  <c r="D10" i="33" s="1"/>
  <c r="D11" i="33" s="1"/>
  <c r="D12" i="33" s="1"/>
  <c r="D13" i="33" s="1"/>
  <c r="D14" i="33" s="1"/>
  <c r="D15" i="33" s="1"/>
  <c r="D16" i="33" s="1"/>
  <c r="D17" i="33" s="1"/>
  <c r="D18" i="33" s="1"/>
  <c r="D19" i="33" s="1"/>
  <c r="D20" i="33" s="1"/>
  <c r="D21" i="33" s="1"/>
  <c r="D22" i="33" s="1"/>
  <c r="D23" i="33" s="1"/>
  <c r="D24" i="33" s="1"/>
  <c r="D25" i="33" s="1"/>
  <c r="D26" i="33" s="1"/>
  <c r="D27" i="33" s="1"/>
  <c r="D28" i="33" s="1"/>
  <c r="D29" i="33" s="1"/>
  <c r="D30" i="33" s="1"/>
  <c r="D31" i="33" s="1"/>
  <c r="D32" i="33" s="1"/>
  <c r="D33" i="33" s="1"/>
  <c r="D34" i="33" s="1"/>
  <c r="D35" i="33" s="1"/>
  <c r="D36" i="33" s="1"/>
  <c r="D37" i="33" s="1"/>
  <c r="D38" i="33" s="1"/>
  <c r="D39" i="33" s="1"/>
  <c r="D40" i="33" s="1"/>
  <c r="C7" i="33"/>
  <c r="C8" i="33" s="1"/>
  <c r="C9" i="33" s="1"/>
  <c r="C10" i="33" s="1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</calcChain>
</file>

<file path=xl/sharedStrings.xml><?xml version="1.0" encoding="utf-8"?>
<sst xmlns="http://schemas.openxmlformats.org/spreadsheetml/2006/main" count="47" uniqueCount="26">
  <si>
    <t>שנת הפקדה</t>
  </si>
  <si>
    <t>סכום הפקדה חודשי</t>
  </si>
  <si>
    <t>סך הפקדות כולל</t>
  </si>
  <si>
    <t>הון מצטבר</t>
  </si>
  <si>
    <t>הון ראשוני</t>
  </si>
  <si>
    <t>גיל ילד בוגר</t>
  </si>
  <si>
    <t>גמ"ח</t>
  </si>
  <si>
    <t>שוק ההון</t>
  </si>
  <si>
    <t>סך הכל</t>
  </si>
  <si>
    <t>אפריון מוגבר</t>
  </si>
  <si>
    <t>אפריון משולב</t>
  </si>
  <si>
    <t>סיכום רווחי שוק ההון</t>
  </si>
  <si>
    <t>בתוספת הפקדת כספי הגמ"ח לשוק ההון</t>
  </si>
  <si>
    <t>כולל כספי גמ"ח</t>
  </si>
  <si>
    <t>משיכות</t>
  </si>
  <si>
    <t>החזר הלוואות</t>
  </si>
  <si>
    <t>בטבלה הבאה נעשה נסיון להציג את האפשרויות כיצד לממש את רווחי שוק ההון בשעת החתונה:</t>
  </si>
  <si>
    <t>א. במשיכה חד פעמית של הוצאות החתונה (כמפורט בחוברת בעמ' 20), בהתאם לסכום שהצטבר לפי ההפקדות המפורטות בגליון הקודם.</t>
  </si>
  <si>
    <t>ב. במשיכה חד פעמית, בהתאם לסכום המצטבר למי שבמקום להפקיד בגמ"ח הוסיף את אותו סכום לשוק ההון, כמפורט ג"כ בגליון הקודם.</t>
  </si>
  <si>
    <t>ג. במשיכה של 1/100 מהוצאות החתונה בכל חודש, כהחזר להלוואה (בכל פעם הוצג הסכום המתאים ל-3 ההלוואות האחרונות, כאמור בחוברת בעמ' 24)</t>
  </si>
  <si>
    <t>המספרים בגליון זה הם הנתונים הגולמיים המוצגים בחוברת בעמ' 30</t>
  </si>
  <si>
    <t>בגליון זה נעשה נסיון להציג כמה הם הרווחים שיצטברו מהריבית דריבית של ההפקדות בשוק ההון, בהנחת תשואה של 8% (כמובא בחוברת עמ' 33)</t>
  </si>
  <si>
    <t xml:space="preserve">בטור הימני נעשה חישוב של המושקע בשוק ההון לפי תוכנית אפריון מוגבר </t>
  </si>
  <si>
    <t>בטור השמאלי נעשה חישוב אילו יצוייר שבחרו לקחת את הכסף שמופקד בגמ"ח ולהשקיע אף אותו בשוק ההון</t>
  </si>
  <si>
    <t>(אם כי נפלה שם (ובעמ' 31) טעות בסך הכל של ההפקדות לגמ"ח - החסירו 13 שקל)</t>
  </si>
  <si>
    <t>ד. עבור מי שהפקיד את כספי הגמ"ח בשוק ההון וכעת נוטל הלוואה בריבית 6% למשך 6 שנים (זה יוצא כשקל ועשרים לכל שקל)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</si>
</sst>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₪&quot;\ #,##0.00;[Red]&quot;₪&quot;\ \-#,##0.00"/>
    <numFmt numFmtId="44" formatCode="_ &quot;₪&quot;\ * #,##0.00_ ;_ &quot;₪&quot;\ * \-#,##0.00_ ;_ &quot;₪&quot;\ * &quot;-&quot;??_ ;_ @_ "/>
    <numFmt numFmtId="164" formatCode="&quot;₪&quot;\ #,##0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8" fontId="2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rightToLeft="1" workbookViewId="0">
      <selection activeCell="E9" sqref="E9"/>
    </sheetView>
  </sheetViews>
  <sheetFormatPr defaultColWidth="19.625" defaultRowHeight="24" customHeight="1" x14ac:dyDescent="0.2"/>
  <cols>
    <col min="1" max="16384" width="19.625" style="1"/>
  </cols>
  <sheetData>
    <row r="1" spans="1:7" ht="24" customHeight="1" x14ac:dyDescent="0.2">
      <c r="A1" s="34" t="s">
        <v>20</v>
      </c>
    </row>
    <row r="2" spans="1:7" ht="24" customHeight="1" x14ac:dyDescent="0.2">
      <c r="A2" s="34" t="s">
        <v>24</v>
      </c>
    </row>
    <row r="3" spans="1:7" ht="24" customHeight="1" thickBot="1" x14ac:dyDescent="0.25"/>
    <row r="4" spans="1:7" ht="24" customHeight="1" thickTop="1" thickBot="1" x14ac:dyDescent="0.25">
      <c r="A4" s="11"/>
      <c r="B4" s="35" t="s">
        <v>9</v>
      </c>
      <c r="C4" s="36"/>
      <c r="D4" s="37"/>
      <c r="E4" s="36" t="s">
        <v>10</v>
      </c>
      <c r="F4" s="36"/>
      <c r="G4" s="37"/>
    </row>
    <row r="5" spans="1:7" ht="24" customHeight="1" thickTop="1" x14ac:dyDescent="0.2">
      <c r="A5" s="12" t="s">
        <v>5</v>
      </c>
      <c r="B5" s="12" t="s">
        <v>6</v>
      </c>
      <c r="C5" s="13" t="s">
        <v>7</v>
      </c>
      <c r="D5" s="14" t="s">
        <v>8</v>
      </c>
      <c r="E5" s="13" t="s">
        <v>6</v>
      </c>
      <c r="F5" s="13" t="s">
        <v>7</v>
      </c>
      <c r="G5" s="14" t="s">
        <v>8</v>
      </c>
    </row>
    <row r="6" spans="1:7" ht="24" customHeight="1" x14ac:dyDescent="0.2">
      <c r="A6" s="12" t="s">
        <v>8</v>
      </c>
      <c r="B6" s="12">
        <f>SUM(B7:B40)*12</f>
        <v>108780</v>
      </c>
      <c r="C6" s="13">
        <f t="shared" ref="C6:G6" si="0">SUM(C7:C40)*12</f>
        <v>362400</v>
      </c>
      <c r="D6" s="14">
        <f t="shared" si="0"/>
        <v>471180</v>
      </c>
      <c r="E6" s="13">
        <f t="shared" si="0"/>
        <v>108780</v>
      </c>
      <c r="F6" s="13">
        <f t="shared" si="0"/>
        <v>691800</v>
      </c>
      <c r="G6" s="14">
        <f t="shared" si="0"/>
        <v>800580</v>
      </c>
    </row>
    <row r="7" spans="1:7" ht="24" customHeight="1" x14ac:dyDescent="0.2">
      <c r="A7" s="5">
        <v>1</v>
      </c>
      <c r="B7" s="5">
        <v>200</v>
      </c>
      <c r="C7" s="3">
        <v>1000</v>
      </c>
      <c r="D7" s="6">
        <f>C7+B7</f>
        <v>1200</v>
      </c>
      <c r="E7" s="3">
        <v>200</v>
      </c>
      <c r="F7" s="3">
        <v>400</v>
      </c>
      <c r="G7" s="6">
        <f>F7+E7</f>
        <v>600</v>
      </c>
    </row>
    <row r="8" spans="1:7" ht="24" customHeight="1" x14ac:dyDescent="0.2">
      <c r="A8" s="5">
        <v>2</v>
      </c>
      <c r="B8" s="5">
        <v>200</v>
      </c>
      <c r="C8" s="3">
        <v>1000</v>
      </c>
      <c r="D8" s="6">
        <f t="shared" ref="D8:D40" si="1">C8+B8</f>
        <v>1200</v>
      </c>
      <c r="E8" s="3">
        <v>200</v>
      </c>
      <c r="F8" s="3">
        <v>400</v>
      </c>
      <c r="G8" s="6">
        <f t="shared" ref="G8:G24" si="2">F8+E8</f>
        <v>600</v>
      </c>
    </row>
    <row r="9" spans="1:7" ht="24" customHeight="1" x14ac:dyDescent="0.2">
      <c r="A9" s="5">
        <v>3</v>
      </c>
      <c r="B9" s="5">
        <v>350</v>
      </c>
      <c r="C9" s="3">
        <v>1000</v>
      </c>
      <c r="D9" s="6">
        <f t="shared" si="1"/>
        <v>1350</v>
      </c>
      <c r="E9" s="3">
        <v>350</v>
      </c>
      <c r="F9" s="3">
        <v>400</v>
      </c>
      <c r="G9" s="6">
        <f t="shared" si="2"/>
        <v>750</v>
      </c>
    </row>
    <row r="10" spans="1:7" ht="24" customHeight="1" x14ac:dyDescent="0.2">
      <c r="A10" s="5">
        <v>4</v>
      </c>
      <c r="B10" s="5">
        <v>355</v>
      </c>
      <c r="C10" s="3">
        <v>1000</v>
      </c>
      <c r="D10" s="6">
        <f t="shared" si="1"/>
        <v>1355</v>
      </c>
      <c r="E10" s="3">
        <v>355</v>
      </c>
      <c r="F10" s="3">
        <v>650</v>
      </c>
      <c r="G10" s="6">
        <f t="shared" si="2"/>
        <v>1005</v>
      </c>
    </row>
    <row r="11" spans="1:7" ht="24" customHeight="1" x14ac:dyDescent="0.2">
      <c r="A11" s="5">
        <v>5</v>
      </c>
      <c r="B11" s="5">
        <v>515</v>
      </c>
      <c r="C11" s="3">
        <v>1000</v>
      </c>
      <c r="D11" s="6">
        <f t="shared" si="1"/>
        <v>1515</v>
      </c>
      <c r="E11" s="3">
        <v>515</v>
      </c>
      <c r="F11" s="3">
        <v>650</v>
      </c>
      <c r="G11" s="6">
        <f t="shared" si="2"/>
        <v>1165</v>
      </c>
    </row>
    <row r="12" spans="1:7" ht="24" customHeight="1" x14ac:dyDescent="0.2">
      <c r="A12" s="5">
        <v>6</v>
      </c>
      <c r="B12" s="5">
        <v>523</v>
      </c>
      <c r="C12" s="3">
        <v>1500</v>
      </c>
      <c r="D12" s="6">
        <f t="shared" si="1"/>
        <v>2023</v>
      </c>
      <c r="E12" s="3">
        <v>523</v>
      </c>
      <c r="F12" s="3">
        <v>650</v>
      </c>
      <c r="G12" s="6">
        <f t="shared" si="2"/>
        <v>1173</v>
      </c>
    </row>
    <row r="13" spans="1:7" ht="24" customHeight="1" x14ac:dyDescent="0.2">
      <c r="A13" s="5">
        <v>7</v>
      </c>
      <c r="B13" s="5">
        <v>531</v>
      </c>
      <c r="C13" s="3">
        <v>1500</v>
      </c>
      <c r="D13" s="6">
        <f t="shared" si="1"/>
        <v>2031</v>
      </c>
      <c r="E13" s="3">
        <v>531</v>
      </c>
      <c r="F13" s="3">
        <v>1000</v>
      </c>
      <c r="G13" s="6">
        <f t="shared" si="2"/>
        <v>1531</v>
      </c>
    </row>
    <row r="14" spans="1:7" ht="24" customHeight="1" x14ac:dyDescent="0.2">
      <c r="A14" s="5">
        <v>8</v>
      </c>
      <c r="B14" s="5">
        <v>539</v>
      </c>
      <c r="C14" s="3">
        <v>1500</v>
      </c>
      <c r="D14" s="6">
        <f t="shared" si="1"/>
        <v>2039</v>
      </c>
      <c r="E14" s="3">
        <v>539</v>
      </c>
      <c r="F14" s="3">
        <v>1000</v>
      </c>
      <c r="G14" s="6">
        <f t="shared" si="2"/>
        <v>1539</v>
      </c>
    </row>
    <row r="15" spans="1:7" ht="24" customHeight="1" x14ac:dyDescent="0.2">
      <c r="A15" s="5">
        <v>9</v>
      </c>
      <c r="B15" s="5">
        <v>547</v>
      </c>
      <c r="C15" s="3">
        <v>2000</v>
      </c>
      <c r="D15" s="6">
        <f t="shared" si="1"/>
        <v>2547</v>
      </c>
      <c r="E15" s="3">
        <v>547</v>
      </c>
      <c r="F15" s="3">
        <v>1000</v>
      </c>
      <c r="G15" s="6">
        <f t="shared" si="2"/>
        <v>1547</v>
      </c>
    </row>
    <row r="16" spans="1:7" ht="24" customHeight="1" x14ac:dyDescent="0.2">
      <c r="A16" s="5">
        <v>10</v>
      </c>
      <c r="B16" s="5">
        <v>555</v>
      </c>
      <c r="C16" s="3">
        <v>2000</v>
      </c>
      <c r="D16" s="6">
        <f t="shared" si="1"/>
        <v>2555</v>
      </c>
      <c r="E16" s="3">
        <v>555</v>
      </c>
      <c r="F16" s="3">
        <v>1000</v>
      </c>
      <c r="G16" s="6">
        <f t="shared" si="2"/>
        <v>1555</v>
      </c>
    </row>
    <row r="17" spans="1:7" ht="24" customHeight="1" x14ac:dyDescent="0.2">
      <c r="A17" s="5">
        <v>11</v>
      </c>
      <c r="B17" s="5">
        <v>563</v>
      </c>
      <c r="C17" s="3">
        <v>2000</v>
      </c>
      <c r="D17" s="6">
        <f t="shared" si="1"/>
        <v>2563</v>
      </c>
      <c r="E17" s="3">
        <v>563</v>
      </c>
      <c r="F17" s="3">
        <v>1000</v>
      </c>
      <c r="G17" s="6">
        <f t="shared" si="2"/>
        <v>1563</v>
      </c>
    </row>
    <row r="18" spans="1:7" ht="24" customHeight="1" x14ac:dyDescent="0.2">
      <c r="A18" s="5">
        <v>12</v>
      </c>
      <c r="B18" s="5">
        <v>572</v>
      </c>
      <c r="C18" s="3">
        <v>2000</v>
      </c>
      <c r="D18" s="6">
        <f t="shared" si="1"/>
        <v>2572</v>
      </c>
      <c r="E18" s="3">
        <v>572</v>
      </c>
      <c r="F18" s="3">
        <v>1500</v>
      </c>
      <c r="G18" s="6">
        <f t="shared" si="2"/>
        <v>2072</v>
      </c>
    </row>
    <row r="19" spans="1:7" ht="24" customHeight="1" x14ac:dyDescent="0.2">
      <c r="A19" s="5">
        <v>13</v>
      </c>
      <c r="B19" s="5">
        <v>580</v>
      </c>
      <c r="C19" s="3">
        <v>2500</v>
      </c>
      <c r="D19" s="6">
        <f t="shared" si="1"/>
        <v>3080</v>
      </c>
      <c r="E19" s="3">
        <v>580</v>
      </c>
      <c r="F19" s="3">
        <v>1500</v>
      </c>
      <c r="G19" s="6">
        <f t="shared" si="2"/>
        <v>2080</v>
      </c>
    </row>
    <row r="20" spans="1:7" ht="24" customHeight="1" x14ac:dyDescent="0.2">
      <c r="A20" s="5">
        <v>14</v>
      </c>
      <c r="B20" s="5">
        <v>589</v>
      </c>
      <c r="C20" s="3">
        <v>2500</v>
      </c>
      <c r="D20" s="6">
        <f t="shared" si="1"/>
        <v>3089</v>
      </c>
      <c r="E20" s="3">
        <v>589</v>
      </c>
      <c r="F20" s="3">
        <v>1500</v>
      </c>
      <c r="G20" s="6">
        <f t="shared" si="2"/>
        <v>2089</v>
      </c>
    </row>
    <row r="21" spans="1:7" ht="24" customHeight="1" x14ac:dyDescent="0.2">
      <c r="A21" s="5">
        <v>15</v>
      </c>
      <c r="B21" s="5">
        <v>598</v>
      </c>
      <c r="C21" s="3">
        <v>2500</v>
      </c>
      <c r="D21" s="6">
        <f t="shared" si="1"/>
        <v>3098</v>
      </c>
      <c r="E21" s="3">
        <v>598</v>
      </c>
      <c r="F21" s="3">
        <v>1500</v>
      </c>
      <c r="G21" s="6">
        <f t="shared" si="2"/>
        <v>2098</v>
      </c>
    </row>
    <row r="22" spans="1:7" ht="24" customHeight="1" x14ac:dyDescent="0.2">
      <c r="A22" s="5">
        <v>16</v>
      </c>
      <c r="B22" s="5">
        <v>607</v>
      </c>
      <c r="C22" s="3">
        <v>2500</v>
      </c>
      <c r="D22" s="6">
        <f t="shared" si="1"/>
        <v>3107</v>
      </c>
      <c r="E22" s="3">
        <v>607</v>
      </c>
      <c r="F22" s="3">
        <v>1500</v>
      </c>
      <c r="G22" s="6">
        <f t="shared" si="2"/>
        <v>2107</v>
      </c>
    </row>
    <row r="23" spans="1:7" ht="24" customHeight="1" x14ac:dyDescent="0.2">
      <c r="A23" s="5">
        <v>17</v>
      </c>
      <c r="B23" s="5">
        <v>616</v>
      </c>
      <c r="C23" s="3">
        <v>2200</v>
      </c>
      <c r="D23" s="6">
        <f t="shared" si="1"/>
        <v>2816</v>
      </c>
      <c r="E23" s="3">
        <v>616</v>
      </c>
      <c r="F23" s="3">
        <v>1500</v>
      </c>
      <c r="G23" s="6">
        <f t="shared" si="2"/>
        <v>2116</v>
      </c>
    </row>
    <row r="24" spans="1:7" ht="24" customHeight="1" x14ac:dyDescent="0.2">
      <c r="A24" s="5">
        <v>18</v>
      </c>
      <c r="B24" s="5">
        <v>625</v>
      </c>
      <c r="C24" s="3">
        <v>500</v>
      </c>
      <c r="D24" s="6">
        <f t="shared" si="1"/>
        <v>1125</v>
      </c>
      <c r="E24" s="3">
        <v>625</v>
      </c>
      <c r="F24" s="3">
        <v>2000</v>
      </c>
      <c r="G24" s="6">
        <f t="shared" si="2"/>
        <v>2625</v>
      </c>
    </row>
    <row r="25" spans="1:7" ht="24" customHeight="1" x14ac:dyDescent="0.2">
      <c r="A25" s="5">
        <v>19</v>
      </c>
      <c r="B25" s="5"/>
      <c r="C25" s="3">
        <v>0</v>
      </c>
      <c r="D25" s="6">
        <f t="shared" si="1"/>
        <v>0</v>
      </c>
      <c r="E25" s="4"/>
      <c r="F25" s="3">
        <v>2000</v>
      </c>
      <c r="G25" s="6">
        <f t="shared" ref="G25:G40" si="3">F25+E25</f>
        <v>2000</v>
      </c>
    </row>
    <row r="26" spans="1:7" ht="24" customHeight="1" x14ac:dyDescent="0.2">
      <c r="A26" s="5">
        <v>20</v>
      </c>
      <c r="B26" s="5"/>
      <c r="C26" s="3">
        <v>0</v>
      </c>
      <c r="D26" s="6">
        <f t="shared" si="1"/>
        <v>0</v>
      </c>
      <c r="E26" s="4"/>
      <c r="F26" s="3">
        <v>2000</v>
      </c>
      <c r="G26" s="6">
        <f t="shared" si="3"/>
        <v>2000</v>
      </c>
    </row>
    <row r="27" spans="1:7" ht="24" customHeight="1" x14ac:dyDescent="0.2">
      <c r="A27" s="5">
        <v>21</v>
      </c>
      <c r="B27" s="5"/>
      <c r="C27" s="3">
        <v>0</v>
      </c>
      <c r="D27" s="6">
        <f t="shared" si="1"/>
        <v>0</v>
      </c>
      <c r="E27" s="4"/>
      <c r="F27" s="3">
        <v>2000</v>
      </c>
      <c r="G27" s="6">
        <f t="shared" si="3"/>
        <v>2000</v>
      </c>
    </row>
    <row r="28" spans="1:7" ht="24" customHeight="1" x14ac:dyDescent="0.2">
      <c r="A28" s="5">
        <v>22</v>
      </c>
      <c r="B28" s="5"/>
      <c r="C28" s="3">
        <v>0</v>
      </c>
      <c r="D28" s="6">
        <f t="shared" si="1"/>
        <v>0</v>
      </c>
      <c r="E28" s="4"/>
      <c r="F28" s="3">
        <v>2500</v>
      </c>
      <c r="G28" s="6">
        <f t="shared" si="3"/>
        <v>2500</v>
      </c>
    </row>
    <row r="29" spans="1:7" ht="24" customHeight="1" x14ac:dyDescent="0.2">
      <c r="A29" s="5">
        <v>23</v>
      </c>
      <c r="B29" s="5"/>
      <c r="C29" s="3">
        <v>0</v>
      </c>
      <c r="D29" s="6">
        <f t="shared" si="1"/>
        <v>0</v>
      </c>
      <c r="E29" s="4"/>
      <c r="F29" s="3">
        <v>2500</v>
      </c>
      <c r="G29" s="6">
        <f t="shared" si="3"/>
        <v>2500</v>
      </c>
    </row>
    <row r="30" spans="1:7" ht="24" customHeight="1" x14ac:dyDescent="0.2">
      <c r="A30" s="5">
        <v>24</v>
      </c>
      <c r="B30" s="5"/>
      <c r="C30" s="3">
        <v>0</v>
      </c>
      <c r="D30" s="6">
        <f t="shared" si="1"/>
        <v>0</v>
      </c>
      <c r="E30" s="4"/>
      <c r="F30" s="3">
        <v>2500</v>
      </c>
      <c r="G30" s="6">
        <f t="shared" si="3"/>
        <v>2500</v>
      </c>
    </row>
    <row r="31" spans="1:7" ht="24" customHeight="1" x14ac:dyDescent="0.2">
      <c r="A31" s="5">
        <v>25</v>
      </c>
      <c r="B31" s="5"/>
      <c r="C31" s="3">
        <v>0</v>
      </c>
      <c r="D31" s="6">
        <f t="shared" si="1"/>
        <v>0</v>
      </c>
      <c r="E31" s="4"/>
      <c r="F31" s="3">
        <v>2500</v>
      </c>
      <c r="G31" s="6">
        <f t="shared" si="3"/>
        <v>2500</v>
      </c>
    </row>
    <row r="32" spans="1:7" ht="24" customHeight="1" x14ac:dyDescent="0.2">
      <c r="A32" s="5">
        <v>26</v>
      </c>
      <c r="B32" s="5"/>
      <c r="C32" s="3">
        <v>0</v>
      </c>
      <c r="D32" s="6">
        <f t="shared" si="1"/>
        <v>0</v>
      </c>
      <c r="E32" s="4"/>
      <c r="F32" s="3">
        <v>2500</v>
      </c>
      <c r="G32" s="6">
        <f t="shared" si="3"/>
        <v>2500</v>
      </c>
    </row>
    <row r="33" spans="1:7" ht="24" customHeight="1" x14ac:dyDescent="0.2">
      <c r="A33" s="5">
        <v>27</v>
      </c>
      <c r="B33" s="5"/>
      <c r="C33" s="3">
        <v>0</v>
      </c>
      <c r="D33" s="6">
        <f t="shared" si="1"/>
        <v>0</v>
      </c>
      <c r="E33" s="4"/>
      <c r="F33" s="3">
        <v>2500</v>
      </c>
      <c r="G33" s="6">
        <f t="shared" si="3"/>
        <v>2500</v>
      </c>
    </row>
    <row r="34" spans="1:7" ht="24" customHeight="1" x14ac:dyDescent="0.2">
      <c r="A34" s="5">
        <v>28</v>
      </c>
      <c r="B34" s="5"/>
      <c r="C34" s="3">
        <v>0</v>
      </c>
      <c r="D34" s="6">
        <f t="shared" si="1"/>
        <v>0</v>
      </c>
      <c r="E34" s="4"/>
      <c r="F34" s="3">
        <v>2500</v>
      </c>
      <c r="G34" s="6">
        <f t="shared" si="3"/>
        <v>2500</v>
      </c>
    </row>
    <row r="35" spans="1:7" ht="24" customHeight="1" x14ac:dyDescent="0.2">
      <c r="A35" s="5">
        <v>29</v>
      </c>
      <c r="B35" s="5"/>
      <c r="C35" s="3">
        <v>0</v>
      </c>
      <c r="D35" s="6">
        <f t="shared" si="1"/>
        <v>0</v>
      </c>
      <c r="E35" s="4"/>
      <c r="F35" s="3">
        <v>2500</v>
      </c>
      <c r="G35" s="6">
        <f t="shared" si="3"/>
        <v>2500</v>
      </c>
    </row>
    <row r="36" spans="1:7" ht="24" customHeight="1" x14ac:dyDescent="0.2">
      <c r="A36" s="5">
        <v>30</v>
      </c>
      <c r="B36" s="5"/>
      <c r="C36" s="3">
        <v>0</v>
      </c>
      <c r="D36" s="6">
        <f t="shared" si="1"/>
        <v>0</v>
      </c>
      <c r="E36" s="4"/>
      <c r="F36" s="3">
        <v>2500</v>
      </c>
      <c r="G36" s="6">
        <f t="shared" si="3"/>
        <v>2500</v>
      </c>
    </row>
    <row r="37" spans="1:7" ht="24" customHeight="1" x14ac:dyDescent="0.2">
      <c r="A37" s="5">
        <v>31</v>
      </c>
      <c r="B37" s="5"/>
      <c r="C37" s="3">
        <v>0</v>
      </c>
      <c r="D37" s="6">
        <f t="shared" si="1"/>
        <v>0</v>
      </c>
      <c r="E37" s="4"/>
      <c r="F37" s="3">
        <v>2500</v>
      </c>
      <c r="G37" s="6">
        <f t="shared" si="3"/>
        <v>2500</v>
      </c>
    </row>
    <row r="38" spans="1:7" ht="24" customHeight="1" x14ac:dyDescent="0.2">
      <c r="A38" s="5">
        <v>32</v>
      </c>
      <c r="B38" s="5"/>
      <c r="C38" s="3">
        <v>0</v>
      </c>
      <c r="D38" s="6">
        <f t="shared" si="1"/>
        <v>0</v>
      </c>
      <c r="E38" s="4"/>
      <c r="F38" s="3">
        <v>2500</v>
      </c>
      <c r="G38" s="6">
        <f t="shared" si="3"/>
        <v>2500</v>
      </c>
    </row>
    <row r="39" spans="1:7" ht="24" customHeight="1" x14ac:dyDescent="0.2">
      <c r="A39" s="5">
        <v>33</v>
      </c>
      <c r="B39" s="5"/>
      <c r="C39" s="3">
        <v>0</v>
      </c>
      <c r="D39" s="6">
        <f t="shared" si="1"/>
        <v>0</v>
      </c>
      <c r="E39" s="4"/>
      <c r="F39" s="3">
        <v>2500</v>
      </c>
      <c r="G39" s="6">
        <f t="shared" si="3"/>
        <v>2500</v>
      </c>
    </row>
    <row r="40" spans="1:7" ht="24" customHeight="1" thickBot="1" x14ac:dyDescent="0.25">
      <c r="A40" s="7">
        <v>34</v>
      </c>
      <c r="B40" s="7"/>
      <c r="C40" s="8">
        <v>0</v>
      </c>
      <c r="D40" s="10">
        <f t="shared" si="1"/>
        <v>0</v>
      </c>
      <c r="E40" s="9"/>
      <c r="F40" s="8">
        <v>2500</v>
      </c>
      <c r="G40" s="10">
        <f t="shared" si="3"/>
        <v>2500</v>
      </c>
    </row>
    <row r="41" spans="1:7" ht="24" customHeight="1" thickTop="1" x14ac:dyDescent="0.2"/>
  </sheetData>
  <mergeCells count="2">
    <mergeCell ref="B4:D4"/>
    <mergeCell ref="E4:G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rightToLeft="1" workbookViewId="0">
      <selection activeCell="A3" sqref="A3"/>
    </sheetView>
  </sheetViews>
  <sheetFormatPr defaultColWidth="19.625" defaultRowHeight="24" customHeight="1" x14ac:dyDescent="0.2"/>
  <cols>
    <col min="1" max="16384" width="19.625" style="1"/>
  </cols>
  <sheetData>
    <row r="1" spans="1:10" ht="24" customHeight="1" x14ac:dyDescent="0.2">
      <c r="A1" s="34" t="s">
        <v>21</v>
      </c>
    </row>
    <row r="2" spans="1:10" ht="24" customHeight="1" x14ac:dyDescent="0.2">
      <c r="A2" s="34" t="s">
        <v>22</v>
      </c>
    </row>
    <row r="3" spans="1:10" ht="24" customHeight="1" x14ac:dyDescent="0.2">
      <c r="A3" s="34" t="s">
        <v>23</v>
      </c>
    </row>
    <row r="4" spans="1:10" ht="24" customHeight="1" thickBot="1" x14ac:dyDescent="0.25"/>
    <row r="5" spans="1:10" ht="24" customHeight="1" thickTop="1" thickBot="1" x14ac:dyDescent="0.25">
      <c r="A5" s="11"/>
      <c r="B5" s="35" t="s">
        <v>11</v>
      </c>
      <c r="C5" s="36"/>
      <c r="D5" s="37"/>
      <c r="E5" s="36" t="s">
        <v>12</v>
      </c>
      <c r="F5" s="36"/>
      <c r="G5" s="37"/>
    </row>
    <row r="6" spans="1:10" ht="24" customHeight="1" thickTop="1" x14ac:dyDescent="0.2">
      <c r="A6" s="12" t="s">
        <v>0</v>
      </c>
      <c r="B6" s="12" t="s">
        <v>1</v>
      </c>
      <c r="C6" s="13" t="s">
        <v>2</v>
      </c>
      <c r="D6" s="14" t="s">
        <v>3</v>
      </c>
      <c r="E6" s="13" t="s">
        <v>13</v>
      </c>
      <c r="F6" s="13" t="s">
        <v>2</v>
      </c>
      <c r="G6" s="14" t="s">
        <v>3</v>
      </c>
    </row>
    <row r="7" spans="1:10" ht="24" customHeight="1" x14ac:dyDescent="0.2">
      <c r="A7" s="5">
        <v>1</v>
      </c>
      <c r="B7" s="5">
        <v>1000</v>
      </c>
      <c r="C7" s="3">
        <f>B7*12</f>
        <v>12000</v>
      </c>
      <c r="D7" s="16">
        <f>FV(8%/12,12,-B7)</f>
        <v>12449.926021126499</v>
      </c>
      <c r="E7" s="3">
        <v>1200</v>
      </c>
      <c r="F7" s="3">
        <f>E7*12</f>
        <v>14400</v>
      </c>
      <c r="G7" s="16">
        <f>FV(8%/12,12,-E7)</f>
        <v>14939.9112253518</v>
      </c>
      <c r="J7" s="2"/>
    </row>
    <row r="8" spans="1:10" ht="24" customHeight="1" x14ac:dyDescent="0.2">
      <c r="A8" s="5">
        <v>2</v>
      </c>
      <c r="B8" s="5">
        <v>1000</v>
      </c>
      <c r="C8" s="3">
        <f>C7+B8*12</f>
        <v>24000</v>
      </c>
      <c r="D8" s="16">
        <f>FV(8%/12,12,-B8,-D7)</f>
        <v>25933.189761796482</v>
      </c>
      <c r="E8" s="3">
        <v>1200</v>
      </c>
      <c r="F8" s="3">
        <f>F7+E8*12</f>
        <v>28800</v>
      </c>
      <c r="G8" s="16">
        <f>FV(8%/12,12,-E8,-G7)</f>
        <v>31119.827714155781</v>
      </c>
      <c r="J8" s="2"/>
    </row>
    <row r="9" spans="1:10" ht="24" customHeight="1" x14ac:dyDescent="0.2">
      <c r="A9" s="5">
        <v>3</v>
      </c>
      <c r="B9" s="5">
        <v>1000</v>
      </c>
      <c r="C9" s="3">
        <f>C8+B9*12</f>
        <v>36000</v>
      </c>
      <c r="D9" s="16">
        <f>FV(8%/12,12,-B9,-D8)</f>
        <v>40535.557743097655</v>
      </c>
      <c r="E9" s="3">
        <v>1350</v>
      </c>
      <c r="F9" s="3">
        <f>F8+E9*12</f>
        <v>45000</v>
      </c>
      <c r="G9" s="16">
        <f t="shared" ref="G9:G40" si="0">FV(8%/12,12,-E9,-G8)</f>
        <v>50510.158194886171</v>
      </c>
      <c r="J9" s="2"/>
    </row>
    <row r="10" spans="1:10" ht="24" customHeight="1" x14ac:dyDescent="0.2">
      <c r="A10" s="5">
        <v>4</v>
      </c>
      <c r="B10" s="5">
        <v>1000</v>
      </c>
      <c r="C10" s="3">
        <f>C9+B10*12</f>
        <v>48000</v>
      </c>
      <c r="D10" s="16">
        <f>FV(8%/12,12,-B10,-D9)</f>
        <v>56349.915065068606</v>
      </c>
      <c r="E10" s="3">
        <v>1355</v>
      </c>
      <c r="F10" s="3">
        <f t="shared" ref="F10:F24" si="1">F9+E10*12</f>
        <v>61260</v>
      </c>
      <c r="G10" s="16">
        <f t="shared" si="0"/>
        <v>71572.126172457443</v>
      </c>
      <c r="J10" s="2"/>
    </row>
    <row r="11" spans="1:10" ht="24" customHeight="1" x14ac:dyDescent="0.2">
      <c r="A11" s="5">
        <v>5</v>
      </c>
      <c r="B11" s="5">
        <v>1000</v>
      </c>
      <c r="C11" s="3">
        <f t="shared" ref="C11:C24" si="2">C10+B11*12</f>
        <v>60000</v>
      </c>
      <c r="D11" s="16">
        <f>FV(8%/12,12,-B11,-D10)</f>
        <v>73476.856245240881</v>
      </c>
      <c r="E11" s="3">
        <v>1515</v>
      </c>
      <c r="F11" s="3">
        <f t="shared" si="1"/>
        <v>79440</v>
      </c>
      <c r="G11" s="16">
        <f t="shared" si="0"/>
        <v>96374.215267942927</v>
      </c>
      <c r="J11" s="2"/>
    </row>
    <row r="12" spans="1:10" ht="24" customHeight="1" x14ac:dyDescent="0.2">
      <c r="A12" s="5">
        <v>6</v>
      </c>
      <c r="B12" s="5">
        <v>1500</v>
      </c>
      <c r="C12" s="3">
        <f t="shared" si="2"/>
        <v>78000</v>
      </c>
      <c r="D12" s="16">
        <f t="shared" ref="D12:D40" si="3">FV(8%/12,12,-B12,-D11)</f>
        <v>98250.288107051936</v>
      </c>
      <c r="E12" s="3">
        <v>2023</v>
      </c>
      <c r="F12" s="3">
        <f t="shared" si="1"/>
        <v>103716</v>
      </c>
      <c r="G12" s="16">
        <f t="shared" si="0"/>
        <v>129559.4279448819</v>
      </c>
      <c r="J12" s="2"/>
    </row>
    <row r="13" spans="1:10" ht="24" customHeight="1" x14ac:dyDescent="0.2">
      <c r="A13" s="5">
        <v>7</v>
      </c>
      <c r="B13" s="5">
        <v>1500</v>
      </c>
      <c r="C13" s="3">
        <f t="shared" si="2"/>
        <v>96000</v>
      </c>
      <c r="D13" s="16">
        <f t="shared" si="3"/>
        <v>125079.90259532275</v>
      </c>
      <c r="E13" s="3">
        <v>2031</v>
      </c>
      <c r="F13" s="3">
        <f t="shared" si="1"/>
        <v>128088</v>
      </c>
      <c r="G13" s="16">
        <f t="shared" si="0"/>
        <v>165598.59631547815</v>
      </c>
      <c r="J13" s="2"/>
    </row>
    <row r="14" spans="1:10" ht="24" customHeight="1" x14ac:dyDescent="0.2">
      <c r="A14" s="5">
        <v>8</v>
      </c>
      <c r="B14" s="5">
        <v>1500</v>
      </c>
      <c r="C14" s="3">
        <f t="shared" si="2"/>
        <v>114000</v>
      </c>
      <c r="D14" s="16">
        <f t="shared" si="3"/>
        <v>154136.36185395569</v>
      </c>
      <c r="E14" s="3">
        <v>2039</v>
      </c>
      <c r="F14" s="3">
        <f t="shared" si="1"/>
        <v>152556</v>
      </c>
      <c r="G14" s="16">
        <f t="shared" si="0"/>
        <v>204728.59729475572</v>
      </c>
      <c r="J14" s="2"/>
    </row>
    <row r="15" spans="1:10" ht="24" customHeight="1" x14ac:dyDescent="0.2">
      <c r="A15" s="5">
        <v>9</v>
      </c>
      <c r="B15" s="5">
        <v>2000</v>
      </c>
      <c r="C15" s="3">
        <f t="shared" si="2"/>
        <v>138000</v>
      </c>
      <c r="D15" s="16">
        <f t="shared" si="3"/>
        <v>191829.45591119089</v>
      </c>
      <c r="E15" s="3">
        <v>2547</v>
      </c>
      <c r="F15" s="3">
        <f t="shared" si="1"/>
        <v>183120</v>
      </c>
      <c r="G15" s="16">
        <f t="shared" si="0"/>
        <v>253430.93147542296</v>
      </c>
      <c r="J15" s="2"/>
    </row>
    <row r="16" spans="1:10" ht="24" customHeight="1" x14ac:dyDescent="0.2">
      <c r="A16" s="5">
        <v>10</v>
      </c>
      <c r="B16" s="5">
        <v>2000</v>
      </c>
      <c r="C16" s="3">
        <f t="shared" si="2"/>
        <v>162000</v>
      </c>
      <c r="D16" s="16">
        <f t="shared" si="3"/>
        <v>232651.0581852257</v>
      </c>
      <c r="E16" s="3">
        <v>2555</v>
      </c>
      <c r="F16" s="3">
        <f t="shared" si="1"/>
        <v>213780</v>
      </c>
      <c r="G16" s="16">
        <f t="shared" si="0"/>
        <v>306275.13478162914</v>
      </c>
      <c r="J16" s="2"/>
    </row>
    <row r="17" spans="1:10" ht="24" customHeight="1" x14ac:dyDescent="0.2">
      <c r="A17" s="5">
        <v>11</v>
      </c>
      <c r="B17" s="5">
        <v>2000</v>
      </c>
      <c r="C17" s="3">
        <f t="shared" si="2"/>
        <v>186000</v>
      </c>
      <c r="D17" s="16">
        <f t="shared" si="3"/>
        <v>276860.83331509773</v>
      </c>
      <c r="E17" s="3">
        <v>2563</v>
      </c>
      <c r="F17" s="3">
        <f t="shared" si="1"/>
        <v>244536</v>
      </c>
      <c r="G17" s="16">
        <f t="shared" si="0"/>
        <v>363604.98030805518</v>
      </c>
      <c r="J17" s="2"/>
    </row>
    <row r="18" spans="1:10" ht="24" customHeight="1" x14ac:dyDescent="0.2">
      <c r="A18" s="5">
        <v>12</v>
      </c>
      <c r="B18" s="5">
        <v>2000</v>
      </c>
      <c r="C18" s="3">
        <f t="shared" si="2"/>
        <v>210000</v>
      </c>
      <c r="D18" s="16">
        <f t="shared" si="3"/>
        <v>324739.9979768201</v>
      </c>
      <c r="E18" s="3">
        <v>2572</v>
      </c>
      <c r="F18" s="3">
        <f t="shared" si="1"/>
        <v>275400</v>
      </c>
      <c r="G18" s="16">
        <f t="shared" si="0"/>
        <v>425805.2240727155</v>
      </c>
      <c r="J18" s="2"/>
    </row>
    <row r="19" spans="1:10" ht="24" customHeight="1" x14ac:dyDescent="0.2">
      <c r="A19" s="5">
        <v>13</v>
      </c>
      <c r="B19" s="5">
        <v>2500</v>
      </c>
      <c r="C19" s="3">
        <f t="shared" si="2"/>
        <v>240000</v>
      </c>
      <c r="D19" s="16">
        <f t="shared" si="3"/>
        <v>382818.0727023842</v>
      </c>
      <c r="E19" s="3">
        <v>3080</v>
      </c>
      <c r="F19" s="3">
        <f t="shared" si="1"/>
        <v>312360</v>
      </c>
      <c r="G19" s="16">
        <f t="shared" si="0"/>
        <v>499492.6198118818</v>
      </c>
      <c r="J19" s="2"/>
    </row>
    <row r="20" spans="1:10" ht="24" customHeight="1" x14ac:dyDescent="0.2">
      <c r="A20" s="5">
        <v>14</v>
      </c>
      <c r="B20" s="5">
        <v>2500</v>
      </c>
      <c r="C20" s="3">
        <f t="shared" si="2"/>
        <v>270000</v>
      </c>
      <c r="D20" s="16">
        <f t="shared" si="3"/>
        <v>445716.59898649983</v>
      </c>
      <c r="E20" s="3">
        <v>3089</v>
      </c>
      <c r="F20" s="3">
        <f t="shared" si="1"/>
        <v>349428</v>
      </c>
      <c r="G20" s="16">
        <f t="shared" si="0"/>
        <v>579408.08238951885</v>
      </c>
      <c r="J20" s="2"/>
    </row>
    <row r="21" spans="1:10" ht="24" customHeight="1" x14ac:dyDescent="0.2">
      <c r="A21" s="5">
        <v>15</v>
      </c>
      <c r="B21" s="5">
        <v>2500</v>
      </c>
      <c r="C21" s="3">
        <f t="shared" si="2"/>
        <v>300000</v>
      </c>
      <c r="D21" s="16">
        <f t="shared" si="3"/>
        <v>513835.67193111626</v>
      </c>
      <c r="E21" s="3">
        <v>3098</v>
      </c>
      <c r="F21" s="3">
        <f t="shared" si="1"/>
        <v>386604</v>
      </c>
      <c r="G21" s="16">
        <f t="shared" si="0"/>
        <v>666068.53828158393</v>
      </c>
      <c r="J21" s="2"/>
    </row>
    <row r="22" spans="1:10" ht="24" customHeight="1" x14ac:dyDescent="0.2">
      <c r="A22" s="5">
        <v>16</v>
      </c>
      <c r="B22" s="5">
        <v>2500</v>
      </c>
      <c r="C22" s="3">
        <f t="shared" si="2"/>
        <v>330000</v>
      </c>
      <c r="D22" s="16">
        <f t="shared" si="3"/>
        <v>587608.59433432075</v>
      </c>
      <c r="E22" s="3">
        <v>3107</v>
      </c>
      <c r="F22" s="3">
        <f t="shared" si="1"/>
        <v>423888</v>
      </c>
      <c r="G22" s="16">
        <f t="shared" si="0"/>
        <v>760033.81860659458</v>
      </c>
      <c r="J22" s="2"/>
    </row>
    <row r="23" spans="1:10" ht="24" customHeight="1" x14ac:dyDescent="0.2">
      <c r="A23" s="5">
        <v>17</v>
      </c>
      <c r="B23" s="5">
        <v>2200</v>
      </c>
      <c r="C23" s="3">
        <f t="shared" si="2"/>
        <v>356400</v>
      </c>
      <c r="D23" s="16">
        <f t="shared" si="3"/>
        <v>663769.65510640189</v>
      </c>
      <c r="E23" s="3">
        <v>2816</v>
      </c>
      <c r="F23" s="3">
        <f t="shared" si="1"/>
        <v>457680</v>
      </c>
      <c r="G23" s="16">
        <f t="shared" si="0"/>
        <v>858175.24238346273</v>
      </c>
      <c r="J23" s="2"/>
    </row>
    <row r="24" spans="1:10" ht="24" customHeight="1" x14ac:dyDescent="0.2">
      <c r="A24" s="5">
        <v>18</v>
      </c>
      <c r="B24" s="5">
        <v>500</v>
      </c>
      <c r="C24" s="3">
        <f t="shared" si="2"/>
        <v>362400</v>
      </c>
      <c r="D24" s="16">
        <f t="shared" si="3"/>
        <v>725087.17212458758</v>
      </c>
      <c r="E24" s="3">
        <v>1125</v>
      </c>
      <c r="F24" s="3">
        <f t="shared" si="1"/>
        <v>471180</v>
      </c>
      <c r="G24" s="16">
        <f t="shared" si="0"/>
        <v>943409.53102947283</v>
      </c>
      <c r="J24" s="2"/>
    </row>
    <row r="25" spans="1:10" ht="24" customHeight="1" x14ac:dyDescent="0.2">
      <c r="A25" s="5">
        <v>19</v>
      </c>
      <c r="B25" s="5"/>
      <c r="C25" s="3"/>
      <c r="D25" s="16">
        <f t="shared" si="3"/>
        <v>785269.04980338051</v>
      </c>
      <c r="E25" s="3"/>
      <c r="F25" s="3"/>
      <c r="G25" s="16">
        <f t="shared" si="0"/>
        <v>1021712.0568224234</v>
      </c>
      <c r="J25" s="2"/>
    </row>
    <row r="26" spans="1:10" ht="24" customHeight="1" x14ac:dyDescent="0.2">
      <c r="A26" s="5">
        <v>20</v>
      </c>
      <c r="B26" s="5"/>
      <c r="C26" s="3"/>
      <c r="D26" s="16">
        <f t="shared" si="3"/>
        <v>850445.99364826304</v>
      </c>
      <c r="E26" s="3"/>
      <c r="F26" s="3"/>
      <c r="G26" s="16">
        <f t="shared" si="0"/>
        <v>1106513.653637971</v>
      </c>
      <c r="J26" s="2"/>
    </row>
    <row r="27" spans="1:10" ht="24" customHeight="1" x14ac:dyDescent="0.2">
      <c r="A27" s="5">
        <v>21</v>
      </c>
      <c r="B27" s="5"/>
      <c r="C27" s="3"/>
      <c r="D27" s="16">
        <f t="shared" si="3"/>
        <v>921032.59168749163</v>
      </c>
      <c r="E27" s="3"/>
      <c r="F27" s="3"/>
      <c r="G27" s="16">
        <f t="shared" si="0"/>
        <v>1198353.7411656985</v>
      </c>
      <c r="J27" s="2"/>
    </row>
    <row r="28" spans="1:10" ht="24" customHeight="1" x14ac:dyDescent="0.2">
      <c r="A28" s="5">
        <v>22</v>
      </c>
      <c r="B28" s="5"/>
      <c r="C28" s="3"/>
      <c r="D28" s="16">
        <f t="shared" si="3"/>
        <v>997477.84255119623</v>
      </c>
      <c r="E28" s="3"/>
      <c r="F28" s="3"/>
      <c r="G28" s="16">
        <f t="shared" si="0"/>
        <v>1297816.510663386</v>
      </c>
      <c r="J28" s="2"/>
    </row>
    <row r="29" spans="1:10" ht="24" customHeight="1" x14ac:dyDescent="0.2">
      <c r="A29" s="5">
        <v>23</v>
      </c>
      <c r="B29" s="5"/>
      <c r="C29" s="3"/>
      <c r="D29" s="16">
        <f t="shared" si="3"/>
        <v>1080268.0115343647</v>
      </c>
      <c r="E29" s="3"/>
      <c r="F29" s="3"/>
      <c r="G29" s="16">
        <f t="shared" si="0"/>
        <v>1405534.6409750904</v>
      </c>
      <c r="J29" s="2"/>
    </row>
    <row r="30" spans="1:10" ht="24" customHeight="1" x14ac:dyDescent="0.2">
      <c r="A30" s="5">
        <v>24</v>
      </c>
      <c r="B30" s="5"/>
      <c r="C30" s="3"/>
      <c r="D30" s="16">
        <f t="shared" si="3"/>
        <v>1169929.7237116464</v>
      </c>
      <c r="E30" s="3"/>
      <c r="F30" s="3"/>
      <c r="G30" s="16">
        <f t="shared" si="0"/>
        <v>1522193.3229768935</v>
      </c>
      <c r="J30" s="2"/>
    </row>
    <row r="31" spans="1:10" ht="24" customHeight="1" x14ac:dyDescent="0.2">
      <c r="A31" s="5">
        <v>25</v>
      </c>
      <c r="B31" s="5"/>
      <c r="C31" s="3"/>
      <c r="D31" s="16">
        <f t="shared" si="3"/>
        <v>1267033.3137791594</v>
      </c>
      <c r="E31" s="3"/>
      <c r="F31" s="3"/>
      <c r="G31" s="16">
        <f t="shared" si="0"/>
        <v>1648534.6180496605</v>
      </c>
      <c r="J31" s="2"/>
    </row>
    <row r="32" spans="1:10" ht="24" customHeight="1" x14ac:dyDescent="0.2">
      <c r="A32" s="5">
        <v>26</v>
      </c>
      <c r="B32" s="5"/>
      <c r="C32" s="3"/>
      <c r="D32" s="16">
        <f t="shared" si="3"/>
        <v>1372196.4539315146</v>
      </c>
      <c r="E32" s="3"/>
      <c r="F32" s="3"/>
      <c r="G32" s="16">
        <f t="shared" si="0"/>
        <v>1785362.1783028892</v>
      </c>
      <c r="J32" s="2"/>
    </row>
    <row r="33" spans="1:10" ht="24" customHeight="1" x14ac:dyDescent="0.2">
      <c r="A33" s="5">
        <v>27</v>
      </c>
      <c r="B33" s="5"/>
      <c r="C33" s="3"/>
      <c r="D33" s="16">
        <f t="shared" si="3"/>
        <v>1486088.0828508444</v>
      </c>
      <c r="E33" s="3"/>
      <c r="F33" s="3"/>
      <c r="G33" s="16">
        <f t="shared" si="0"/>
        <v>1933546.3585748107</v>
      </c>
      <c r="J33" s="2"/>
    </row>
    <row r="34" spans="1:10" ht="24" customHeight="1" x14ac:dyDescent="0.2">
      <c r="A34" s="5">
        <v>28</v>
      </c>
      <c r="B34" s="5"/>
      <c r="C34" s="3"/>
      <c r="D34" s="16">
        <f t="shared" si="3"/>
        <v>1609432.6607999825</v>
      </c>
      <c r="E34" s="3"/>
      <c r="F34" s="3"/>
      <c r="G34" s="16">
        <f t="shared" si="0"/>
        <v>2094029.7527259768</v>
      </c>
      <c r="J34" s="2"/>
    </row>
    <row r="35" spans="1:10" ht="24" customHeight="1" x14ac:dyDescent="0.2">
      <c r="A35" s="5">
        <v>29</v>
      </c>
      <c r="B35" s="5"/>
      <c r="C35" s="3"/>
      <c r="D35" s="16">
        <f t="shared" si="3"/>
        <v>1743014.7778862796</v>
      </c>
      <c r="E35" s="3"/>
      <c r="F35" s="3"/>
      <c r="G35" s="16">
        <f t="shared" si="0"/>
        <v>2267833.1894424851</v>
      </c>
      <c r="J35" s="2"/>
    </row>
    <row r="36" spans="1:10" ht="24" customHeight="1" x14ac:dyDescent="0.2">
      <c r="A36" s="5">
        <v>30</v>
      </c>
      <c r="B36" s="5"/>
      <c r="C36" s="3"/>
      <c r="D36" s="16">
        <f t="shared" si="3"/>
        <v>1887684.1448090423</v>
      </c>
      <c r="E36" s="3"/>
      <c r="F36" s="3"/>
      <c r="G36" s="16">
        <f t="shared" si="0"/>
        <v>2456062.2256879136</v>
      </c>
      <c r="J36" s="2"/>
    </row>
    <row r="37" spans="1:10" ht="24" customHeight="1" x14ac:dyDescent="0.2">
      <c r="A37" s="5">
        <v>31</v>
      </c>
      <c r="B37" s="5"/>
      <c r="C37" s="3"/>
      <c r="D37" s="16">
        <f t="shared" si="3"/>
        <v>2044360.9978365491</v>
      </c>
      <c r="E37" s="3"/>
      <c r="F37" s="3"/>
      <c r="G37" s="16">
        <f t="shared" si="0"/>
        <v>2659914.1791085657</v>
      </c>
      <c r="J37" s="2"/>
    </row>
    <row r="38" spans="1:10" ht="24" customHeight="1" x14ac:dyDescent="0.2">
      <c r="A38" s="5">
        <v>32</v>
      </c>
      <c r="B38" s="5"/>
      <c r="C38" s="3"/>
      <c r="D38" s="16">
        <f t="shared" si="3"/>
        <v>2214041.9523934918</v>
      </c>
      <c r="E38" s="3"/>
      <c r="F38" s="3"/>
      <c r="G38" s="16">
        <f t="shared" si="0"/>
        <v>2880685.7441248796</v>
      </c>
      <c r="J38" s="2"/>
    </row>
    <row r="39" spans="1:10" ht="24" customHeight="1" x14ac:dyDescent="0.2">
      <c r="A39" s="5">
        <v>33</v>
      </c>
      <c r="B39" s="5"/>
      <c r="C39" s="3"/>
      <c r="D39" s="16">
        <f t="shared" si="3"/>
        <v>2397806.3424932882</v>
      </c>
      <c r="E39" s="3"/>
      <c r="F39" s="3"/>
      <c r="G39" s="16">
        <f t="shared" si="0"/>
        <v>3119781.2401546696</v>
      </c>
      <c r="J39" s="2"/>
    </row>
    <row r="40" spans="1:10" ht="24" customHeight="1" thickBot="1" x14ac:dyDescent="0.25">
      <c r="A40" s="7">
        <v>34</v>
      </c>
      <c r="B40" s="7"/>
      <c r="C40" s="8"/>
      <c r="D40" s="17">
        <f t="shared" si="3"/>
        <v>2596823.0863401503</v>
      </c>
      <c r="E40" s="8"/>
      <c r="F40" s="8"/>
      <c r="G40" s="17">
        <f t="shared" si="0"/>
        <v>3378721.5444348291</v>
      </c>
      <c r="J40" s="2"/>
    </row>
    <row r="41" spans="1:10" ht="24" customHeight="1" thickTop="1" x14ac:dyDescent="0.2"/>
  </sheetData>
  <mergeCells count="2">
    <mergeCell ref="B5:D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rightToLeft="1" tabSelected="1" workbookViewId="0">
      <selection activeCell="C4" sqref="C4"/>
    </sheetView>
  </sheetViews>
  <sheetFormatPr defaultColWidth="19.625" defaultRowHeight="24" customHeight="1" x14ac:dyDescent="0.2"/>
  <cols>
    <col min="1" max="16384" width="19.625" style="1"/>
  </cols>
  <sheetData>
    <row r="1" spans="1:8" ht="24" customHeight="1" x14ac:dyDescent="0.2">
      <c r="A1" s="30" t="s">
        <v>16</v>
      </c>
      <c r="B1" s="30"/>
      <c r="C1" s="30"/>
      <c r="D1" s="30"/>
      <c r="E1" s="30"/>
      <c r="F1" s="30"/>
    </row>
    <row r="2" spans="1:8" ht="24" customHeight="1" x14ac:dyDescent="0.2">
      <c r="A2" s="30" t="s">
        <v>17</v>
      </c>
      <c r="B2" s="30"/>
      <c r="C2" s="30"/>
      <c r="D2" s="30"/>
      <c r="E2" s="30"/>
      <c r="F2" s="30"/>
    </row>
    <row r="3" spans="1:8" ht="24" customHeight="1" x14ac:dyDescent="0.2">
      <c r="A3" s="30" t="s">
        <v>18</v>
      </c>
      <c r="B3" s="30"/>
      <c r="C3" s="30"/>
      <c r="D3" s="30"/>
      <c r="E3" s="30"/>
      <c r="F3" s="30"/>
    </row>
    <row r="4" spans="1:8" ht="24" customHeight="1" x14ac:dyDescent="0.2">
      <c r="A4" s="30" t="s">
        <v>19</v>
      </c>
      <c r="B4" s="30"/>
      <c r="C4" s="30"/>
      <c r="D4" s="30"/>
      <c r="E4" s="30"/>
      <c r="F4" s="30"/>
    </row>
    <row r="5" spans="1:8" ht="24" customHeight="1" x14ac:dyDescent="0.2">
      <c r="A5" s="30" t="s">
        <v>25</v>
      </c>
      <c r="B5" s="30"/>
      <c r="C5" s="30"/>
      <c r="D5" s="30"/>
      <c r="E5" s="30"/>
      <c r="F5" s="30"/>
    </row>
    <row r="6" spans="1:8" ht="24" customHeight="1" thickBot="1" x14ac:dyDescent="0.25">
      <c r="A6" s="31"/>
      <c r="B6" s="31"/>
      <c r="C6" s="31"/>
      <c r="D6" s="31"/>
      <c r="E6" s="31"/>
      <c r="F6" s="31"/>
    </row>
    <row r="7" spans="1:8" ht="24" customHeight="1" thickTop="1" x14ac:dyDescent="0.2">
      <c r="A7" s="15" t="s">
        <v>0</v>
      </c>
      <c r="B7" s="15" t="s">
        <v>14</v>
      </c>
      <c r="C7" s="19" t="s">
        <v>3</v>
      </c>
      <c r="D7" s="19" t="s">
        <v>3</v>
      </c>
      <c r="E7" s="15" t="s">
        <v>15</v>
      </c>
      <c r="F7" s="19" t="s">
        <v>3</v>
      </c>
      <c r="G7" s="15" t="s">
        <v>15</v>
      </c>
      <c r="H7" s="19" t="s">
        <v>3</v>
      </c>
    </row>
    <row r="8" spans="1:8" ht="24" customHeight="1" thickBot="1" x14ac:dyDescent="0.25">
      <c r="A8" s="20" t="s">
        <v>4</v>
      </c>
      <c r="B8" s="21">
        <f>SUM(B9:B24)</f>
        <v>1601646</v>
      </c>
      <c r="C8" s="22">
        <v>725087.17212458758</v>
      </c>
      <c r="D8" s="23">
        <v>943409.53102947283</v>
      </c>
      <c r="E8" s="21">
        <f>SUM(E9:E41)*12</f>
        <v>1623845.2800000003</v>
      </c>
      <c r="F8" s="22">
        <v>725087.17212458758</v>
      </c>
      <c r="G8" s="21">
        <f>SUM(G9:G28)*12</f>
        <v>1921975.1999999997</v>
      </c>
      <c r="H8" s="23">
        <v>943409.53102947283</v>
      </c>
    </row>
    <row r="9" spans="1:8" ht="24" customHeight="1" thickTop="1" x14ac:dyDescent="0.2">
      <c r="A9" s="5">
        <v>19</v>
      </c>
      <c r="B9" s="25">
        <v>175032</v>
      </c>
      <c r="C9" s="26">
        <f t="shared" ref="C9:C24" si="0">FV(8%/12,12,0,-C8+B9)</f>
        <v>595709.48012784834</v>
      </c>
      <c r="D9" s="26">
        <f>FV(8%/12,12,0,-D8+B9)</f>
        <v>832152.4871468913</v>
      </c>
      <c r="E9" s="25">
        <f>B9/100</f>
        <v>1750.32</v>
      </c>
      <c r="F9" s="26">
        <f>FV(8%/12,12,E9,-F8)</f>
        <v>763477.69529008237</v>
      </c>
      <c r="G9" s="25">
        <f>B9/72*1.2</f>
        <v>2917.2</v>
      </c>
      <c r="H9" s="26">
        <f>FV(8%/12,12,G9,-H8)</f>
        <v>985393.13263359317</v>
      </c>
    </row>
    <row r="10" spans="1:8" ht="24" customHeight="1" x14ac:dyDescent="0.2">
      <c r="A10" s="5">
        <v>20</v>
      </c>
      <c r="B10" s="25"/>
      <c r="C10" s="26">
        <f t="shared" si="0"/>
        <v>645153.07317901799</v>
      </c>
      <c r="D10" s="26">
        <f>FV(8%/12,12,0,-D9+B10)</f>
        <v>901220.73316872609</v>
      </c>
      <c r="E10" s="25">
        <f>B9/100</f>
        <v>1750.32</v>
      </c>
      <c r="F10" s="26">
        <f>FV(8%/12,12,E10,-F9)</f>
        <v>805054.61294439551</v>
      </c>
      <c r="G10" s="25">
        <f>B9/72*1.2</f>
        <v>2917.2</v>
      </c>
      <c r="H10" s="26">
        <f>FV(8%/12,12,G10,-H9)</f>
        <v>1030861.3524648584</v>
      </c>
    </row>
    <row r="11" spans="1:8" ht="24" customHeight="1" x14ac:dyDescent="0.2">
      <c r="A11" s="5">
        <v>21</v>
      </c>
      <c r="B11" s="25">
        <v>180323</v>
      </c>
      <c r="C11" s="26">
        <f t="shared" si="0"/>
        <v>503410.74000217527</v>
      </c>
      <c r="D11" s="26">
        <f>FV(8%/12,12,0,-D10+B11)</f>
        <v>780731.88948038232</v>
      </c>
      <c r="E11" s="25">
        <f>(B9+B11)/100</f>
        <v>3553.55</v>
      </c>
      <c r="F11" s="26">
        <f t="shared" ref="F11:F32" si="1">FV(8%/12,12,E11,-F10)</f>
        <v>827632.31415951718</v>
      </c>
      <c r="G11" s="25">
        <f>(B9+B11)/72*1.2</f>
        <v>5922.583333333333</v>
      </c>
      <c r="H11" s="26">
        <f t="shared" ref="H11:H29" si="2">FV(8%/12,12,G11,-H10)</f>
        <v>1042686.6119524078</v>
      </c>
    </row>
    <row r="12" spans="1:8" ht="24" customHeight="1" x14ac:dyDescent="0.2">
      <c r="A12" s="5">
        <v>22</v>
      </c>
      <c r="B12" s="25"/>
      <c r="C12" s="26">
        <f t="shared" si="0"/>
        <v>545193.58314395952</v>
      </c>
      <c r="D12" s="26">
        <f>FV(8%/12,12,0,-D11+B12)</f>
        <v>845532.2512561495</v>
      </c>
      <c r="E12" s="25">
        <f>(B9+B11)/100</f>
        <v>3553.55</v>
      </c>
      <c r="F12" s="26">
        <f t="shared" si="1"/>
        <v>852083.95344034128</v>
      </c>
      <c r="G12" s="25">
        <f>(B9+B11)/72*1.2</f>
        <v>5922.583333333333</v>
      </c>
      <c r="H12" s="26">
        <f t="shared" si="2"/>
        <v>1055493.3621452944</v>
      </c>
    </row>
    <row r="13" spans="1:8" ht="24" customHeight="1" x14ac:dyDescent="0.2">
      <c r="A13" s="5">
        <v>23</v>
      </c>
      <c r="B13" s="25">
        <v>185773</v>
      </c>
      <c r="C13" s="26">
        <f t="shared" si="0"/>
        <v>389252.31428137579</v>
      </c>
      <c r="D13" s="26">
        <f t="shared" ref="D13:D19" si="3">FV(8%/12,12,0,-D12+B13)</f>
        <v>714518.94372210198</v>
      </c>
      <c r="E13" s="25">
        <f>(B9+B11+B13)/100</f>
        <v>5411.28</v>
      </c>
      <c r="F13" s="26">
        <f t="shared" si="1"/>
        <v>855436.46565488155</v>
      </c>
      <c r="G13" s="25">
        <f>SUM(B9:B13)/72*1.2</f>
        <v>9018.7999999999993</v>
      </c>
      <c r="H13" s="26">
        <f t="shared" si="2"/>
        <v>1030815.3978426188</v>
      </c>
    </row>
    <row r="14" spans="1:8" ht="24" customHeight="1" x14ac:dyDescent="0.2">
      <c r="A14" s="5">
        <v>24</v>
      </c>
      <c r="B14" s="25"/>
      <c r="C14" s="26">
        <f t="shared" si="0"/>
        <v>421560.06439041183</v>
      </c>
      <c r="D14" s="26">
        <f t="shared" si="3"/>
        <v>773823.66365565942</v>
      </c>
      <c r="E14" s="25">
        <f>(B9+B11+B13)/100</f>
        <v>5411.28</v>
      </c>
      <c r="F14" s="26">
        <f>FV(8%/12,12,E14,-F13)</f>
        <v>859067.23472979479</v>
      </c>
      <c r="G14" s="25">
        <f>SUM(B9:B14)/72*1.2</f>
        <v>9018.7999999999993</v>
      </c>
      <c r="H14" s="26">
        <f t="shared" si="2"/>
        <v>1004089.1746738077</v>
      </c>
    </row>
    <row r="15" spans="1:8" ht="24" customHeight="1" x14ac:dyDescent="0.2">
      <c r="A15" s="5">
        <v>25</v>
      </c>
      <c r="B15" s="25">
        <v>197173</v>
      </c>
      <c r="C15" s="26">
        <f t="shared" si="0"/>
        <v>243011.08006880101</v>
      </c>
      <c r="D15" s="26">
        <f t="shared" si="3"/>
        <v>624512.38433930243</v>
      </c>
      <c r="E15" s="25">
        <f>(B11+B13+B15)/100</f>
        <v>5632.69</v>
      </c>
      <c r="F15" s="26">
        <f t="shared" si="1"/>
        <v>860242.81772692013</v>
      </c>
      <c r="G15" s="25">
        <f t="shared" ref="G15:G29" si="4">SUM(B10:B15)/72*1.2</f>
        <v>9387.8166666666657</v>
      </c>
      <c r="H15" s="26">
        <f t="shared" si="2"/>
        <v>970550.45796259516</v>
      </c>
    </row>
    <row r="16" spans="1:8" ht="24" customHeight="1" x14ac:dyDescent="0.2">
      <c r="A16" s="5">
        <v>26</v>
      </c>
      <c r="B16" s="25"/>
      <c r="C16" s="26">
        <f t="shared" si="0"/>
        <v>263180.87986327184</v>
      </c>
      <c r="D16" s="26">
        <f t="shared" si="3"/>
        <v>676346.60423464666</v>
      </c>
      <c r="E16" s="25">
        <f>(B11+B13+B15)/100</f>
        <v>5632.69</v>
      </c>
      <c r="F16" s="26">
        <f t="shared" si="1"/>
        <v>861515.97353301826</v>
      </c>
      <c r="G16" s="25">
        <f t="shared" si="4"/>
        <v>9387.8166666666657</v>
      </c>
      <c r="H16" s="26">
        <f t="shared" si="2"/>
        <v>934228.0443053951</v>
      </c>
    </row>
    <row r="17" spans="1:8" ht="24" customHeight="1" x14ac:dyDescent="0.2">
      <c r="A17" s="5">
        <v>27</v>
      </c>
      <c r="B17" s="25">
        <v>203132</v>
      </c>
      <c r="C17" s="26">
        <f t="shared" si="0"/>
        <v>65032.907276266822</v>
      </c>
      <c r="D17" s="26">
        <f t="shared" si="3"/>
        <v>512491.18300023337</v>
      </c>
      <c r="E17" s="25">
        <f>(B13+B15+B17)/100</f>
        <v>5860.78</v>
      </c>
      <c r="F17" s="26">
        <f t="shared" si="1"/>
        <v>860055.09701695282</v>
      </c>
      <c r="G17" s="25">
        <f t="shared" si="4"/>
        <v>9767.9666666666672</v>
      </c>
      <c r="H17" s="26">
        <f t="shared" si="2"/>
        <v>890158.04885165789</v>
      </c>
    </row>
    <row r="18" spans="1:8" ht="24" customHeight="1" x14ac:dyDescent="0.2">
      <c r="A18" s="5">
        <v>28</v>
      </c>
      <c r="B18" s="25"/>
      <c r="C18" s="26">
        <f t="shared" si="0"/>
        <v>70430.6065064555</v>
      </c>
      <c r="D18" s="26">
        <f t="shared" si="3"/>
        <v>555027.69843245007</v>
      </c>
      <c r="E18" s="25">
        <f>(B13+B15+B17)/100</f>
        <v>5860.78</v>
      </c>
      <c r="F18" s="26">
        <f>FV(8%/12,12,E18,-F17)</f>
        <v>858472.96847054735</v>
      </c>
      <c r="G18" s="25">
        <f t="shared" si="4"/>
        <v>9767.9666666666672</v>
      </c>
      <c r="H18" s="26">
        <f t="shared" si="2"/>
        <v>842430.26551025128</v>
      </c>
    </row>
    <row r="19" spans="1:8" ht="24" customHeight="1" x14ac:dyDescent="0.2">
      <c r="A19" s="5">
        <v>29</v>
      </c>
      <c r="B19" s="25">
        <v>209272</v>
      </c>
      <c r="C19" s="32">
        <f t="shared" si="0"/>
        <v>-150365.16067797609</v>
      </c>
      <c r="D19" s="26">
        <f t="shared" si="3"/>
        <v>374453.25087822956</v>
      </c>
      <c r="E19" s="25">
        <f>(B15+B17+B19)/100</f>
        <v>6095.77</v>
      </c>
      <c r="F19" s="26">
        <f t="shared" si="1"/>
        <v>853833.91591937956</v>
      </c>
      <c r="G19" s="25">
        <f t="shared" si="4"/>
        <v>10159.616666666667</v>
      </c>
      <c r="H19" s="26">
        <f t="shared" si="2"/>
        <v>785865.08616431803</v>
      </c>
    </row>
    <row r="20" spans="1:8" ht="24" customHeight="1" x14ac:dyDescent="0.2">
      <c r="A20" s="5">
        <v>30</v>
      </c>
      <c r="B20" s="25"/>
      <c r="C20" s="32">
        <f t="shared" si="0"/>
        <v>-162845.39485528012</v>
      </c>
      <c r="D20" s="26">
        <f>FV(8%/12,12,0,-D19+B20)</f>
        <v>405532.68602359144</v>
      </c>
      <c r="E20" s="25">
        <f>(B15+B17+B19)/100</f>
        <v>6095.77</v>
      </c>
      <c r="F20" s="26">
        <f t="shared" si="1"/>
        <v>848809.82429441076</v>
      </c>
      <c r="G20" s="25">
        <f t="shared" si="4"/>
        <v>10159.616666666667</v>
      </c>
      <c r="H20" s="26">
        <f t="shared" si="2"/>
        <v>724605.02483019396</v>
      </c>
    </row>
    <row r="21" spans="1:8" ht="24" customHeight="1" x14ac:dyDescent="0.2">
      <c r="A21" s="5">
        <v>31</v>
      </c>
      <c r="B21" s="25">
        <v>222114</v>
      </c>
      <c r="C21" s="32">
        <f t="shared" si="0"/>
        <v>-416910.83476918587</v>
      </c>
      <c r="D21" s="26">
        <f>FV(8%/12,12,0,-D20+B21)</f>
        <v>198642.34650283106</v>
      </c>
      <c r="E21" s="25">
        <f>(B17+B19+B21)/100</f>
        <v>6345.18</v>
      </c>
      <c r="F21" s="26">
        <f t="shared" si="1"/>
        <v>840263.59949348459</v>
      </c>
      <c r="G21" s="25">
        <f t="shared" si="4"/>
        <v>10575.3</v>
      </c>
      <c r="H21" s="26">
        <f t="shared" si="2"/>
        <v>653085.18187012454</v>
      </c>
    </row>
    <row r="22" spans="1:8" ht="24" customHeight="1" x14ac:dyDescent="0.2">
      <c r="A22" s="5">
        <v>32</v>
      </c>
      <c r="B22" s="25"/>
      <c r="C22" s="32">
        <f t="shared" si="0"/>
        <v>-451514.22843773558</v>
      </c>
      <c r="D22" s="26">
        <f>FV(8%/12,12,0,-D21+B22)</f>
        <v>215129.56329365255</v>
      </c>
      <c r="E22" s="25">
        <f>(B17+B19+B21)/100</f>
        <v>6345.18</v>
      </c>
      <c r="F22" s="26">
        <f t="shared" si="1"/>
        <v>831008.04224901542</v>
      </c>
      <c r="G22" s="25">
        <f t="shared" si="4"/>
        <v>10575.3</v>
      </c>
      <c r="H22" s="26">
        <f t="shared" si="2"/>
        <v>575629.22721741872</v>
      </c>
    </row>
    <row r="23" spans="1:8" ht="24" customHeight="1" x14ac:dyDescent="0.2">
      <c r="A23" s="5">
        <v>33</v>
      </c>
      <c r="B23" s="25">
        <v>228827</v>
      </c>
      <c r="C23" s="32">
        <f t="shared" si="0"/>
        <v>-736809.21485888318</v>
      </c>
      <c r="D23" s="32">
        <f>FV(8%/12,12,0,-D22+B23)</f>
        <v>-14834.317197501372</v>
      </c>
      <c r="E23" s="25">
        <f>(B19+B21+B23)/100</f>
        <v>6602.13</v>
      </c>
      <c r="F23" s="26">
        <f t="shared" si="1"/>
        <v>817785.26982689823</v>
      </c>
      <c r="G23" s="25">
        <f t="shared" si="4"/>
        <v>11003.55</v>
      </c>
      <c r="H23" s="26">
        <f t="shared" si="2"/>
        <v>486412.78571068612</v>
      </c>
    </row>
    <row r="24" spans="1:8" ht="24" customHeight="1" thickBot="1" x14ac:dyDescent="0.25">
      <c r="A24" s="7">
        <v>34</v>
      </c>
      <c r="B24" s="24"/>
      <c r="C24" s="33">
        <f t="shared" si="0"/>
        <v>-797964.01630339911</v>
      </c>
      <c r="D24" s="33">
        <f t="shared" ref="D24" si="5">FV(8%/12,12,0,-D23+B24)</f>
        <v>-16065.558208720149</v>
      </c>
      <c r="E24" s="24">
        <f>(B19+B21+B23)/100</f>
        <v>6602.13</v>
      </c>
      <c r="F24" s="27">
        <f t="shared" si="1"/>
        <v>803465.01381511742</v>
      </c>
      <c r="G24" s="24">
        <f t="shared" si="4"/>
        <v>11003.55</v>
      </c>
      <c r="H24" s="27">
        <f t="shared" si="2"/>
        <v>389791.4235597736</v>
      </c>
    </row>
    <row r="25" spans="1:8" ht="24" customHeight="1" thickTop="1" x14ac:dyDescent="0.2">
      <c r="A25"/>
      <c r="B25" s="28"/>
      <c r="C25" s="28"/>
      <c r="D25" s="29"/>
      <c r="E25" s="29">
        <v>6602.13</v>
      </c>
      <c r="F25" s="29">
        <f t="shared" si="1"/>
        <v>787956.18361700152</v>
      </c>
      <c r="G25" s="29">
        <f t="shared" si="4"/>
        <v>7515.6833333333325</v>
      </c>
      <c r="H25" s="29">
        <f t="shared" si="2"/>
        <v>328574.21797481866</v>
      </c>
    </row>
    <row r="26" spans="1:8" ht="24" customHeight="1" x14ac:dyDescent="0.2">
      <c r="A26"/>
      <c r="B26" s="28"/>
      <c r="C26" s="28"/>
      <c r="D26" s="29"/>
      <c r="E26" s="29">
        <v>6602.13</v>
      </c>
      <c r="F26" s="29">
        <f t="shared" si="1"/>
        <v>771160.12816128053</v>
      </c>
      <c r="G26" s="29">
        <f t="shared" si="4"/>
        <v>7515.6833333333325</v>
      </c>
      <c r="H26" s="29">
        <f t="shared" si="2"/>
        <v>262276.01451817848</v>
      </c>
    </row>
    <row r="27" spans="1:8" ht="24" customHeight="1" x14ac:dyDescent="0.2">
      <c r="A27"/>
      <c r="B27" s="28"/>
      <c r="C27" s="28"/>
      <c r="D27" s="29"/>
      <c r="E27" s="29">
        <v>6602.13</v>
      </c>
      <c r="F27" s="29">
        <f t="shared" si="1"/>
        <v>752970.00838642311</v>
      </c>
      <c r="G27" s="29">
        <f t="shared" si="4"/>
        <v>3813.7833333333333</v>
      </c>
      <c r="H27" s="29">
        <f t="shared" si="2"/>
        <v>236563.4740100214</v>
      </c>
    </row>
    <row r="28" spans="1:8" ht="24" customHeight="1" x14ac:dyDescent="0.2">
      <c r="A28"/>
      <c r="B28" s="28"/>
      <c r="C28" s="28"/>
      <c r="D28" s="29"/>
      <c r="E28" s="29">
        <v>6602.13</v>
      </c>
      <c r="F28" s="29">
        <f t="shared" si="1"/>
        <v>733270.11764148297</v>
      </c>
      <c r="G28" s="29">
        <f t="shared" si="4"/>
        <v>3813.7833333333333</v>
      </c>
      <c r="H28" s="29">
        <f t="shared" si="2"/>
        <v>208716.80532091917</v>
      </c>
    </row>
    <row r="29" spans="1:8" ht="24" customHeight="1" x14ac:dyDescent="0.2">
      <c r="A29"/>
      <c r="B29" s="28"/>
      <c r="C29" s="28"/>
      <c r="D29" s="29"/>
      <c r="E29" s="29">
        <v>6602.13</v>
      </c>
      <c r="F29" s="29">
        <f t="shared" si="1"/>
        <v>711935.14568055095</v>
      </c>
      <c r="G29" s="29">
        <f t="shared" si="4"/>
        <v>0</v>
      </c>
      <c r="H29" s="29">
        <f t="shared" si="2"/>
        <v>226040.19722499454</v>
      </c>
    </row>
    <row r="30" spans="1:8" ht="24" customHeight="1" x14ac:dyDescent="0.2">
      <c r="A30"/>
      <c r="B30" s="28"/>
      <c r="C30" s="28"/>
      <c r="D30" s="29"/>
      <c r="E30" s="29">
        <v>6602.13</v>
      </c>
      <c r="F30" s="29">
        <f t="shared" si="1"/>
        <v>688829.38156910951</v>
      </c>
    </row>
    <row r="31" spans="1:8" ht="24" customHeight="1" x14ac:dyDescent="0.2">
      <c r="A31"/>
      <c r="B31" s="28"/>
      <c r="C31" s="28"/>
      <c r="D31" s="29"/>
      <c r="E31" s="29">
        <v>6602.13</v>
      </c>
      <c r="F31" s="29">
        <f t="shared" si="1"/>
        <v>663805.85043200781</v>
      </c>
    </row>
    <row r="32" spans="1:8" ht="24" customHeight="1" x14ac:dyDescent="0.2">
      <c r="A32"/>
      <c r="B32" s="28"/>
      <c r="C32" s="28"/>
      <c r="D32" s="29"/>
      <c r="E32" s="29">
        <v>6602.13</v>
      </c>
      <c r="F32" s="29">
        <f t="shared" si="1"/>
        <v>636705.37855194428</v>
      </c>
    </row>
    <row r="33" spans="1:6" ht="24" customHeight="1" x14ac:dyDescent="0.2">
      <c r="A33"/>
      <c r="B33" s="28"/>
      <c r="C33" s="28"/>
      <c r="D33" s="29"/>
      <c r="E33" s="29"/>
      <c r="F33" s="29"/>
    </row>
    <row r="34" spans="1:6" ht="24" customHeight="1" x14ac:dyDescent="0.2">
      <c r="A34"/>
      <c r="B34" s="28"/>
      <c r="C34" s="28"/>
      <c r="D34" s="29"/>
      <c r="E34" s="29"/>
      <c r="F34" s="29"/>
    </row>
    <row r="35" spans="1:6" ht="24" customHeight="1" x14ac:dyDescent="0.2">
      <c r="A35"/>
      <c r="B35" s="28"/>
      <c r="C35" s="28"/>
      <c r="D35" s="29"/>
      <c r="E35" s="29"/>
      <c r="F35" s="29"/>
    </row>
    <row r="36" spans="1:6" ht="24" customHeight="1" x14ac:dyDescent="0.2">
      <c r="A36"/>
      <c r="B36" s="28"/>
      <c r="C36" s="28"/>
      <c r="D36" s="29"/>
      <c r="E36" s="29"/>
      <c r="F36" s="29"/>
    </row>
    <row r="37" spans="1:6" ht="24" customHeight="1" x14ac:dyDescent="0.2">
      <c r="A37"/>
      <c r="B37" s="28"/>
      <c r="C37" s="28"/>
      <c r="D37" s="29"/>
      <c r="E37" s="29"/>
      <c r="F37" s="29"/>
    </row>
    <row r="38" spans="1:6" ht="24" customHeight="1" x14ac:dyDescent="0.2">
      <c r="A38"/>
      <c r="B38" s="28"/>
      <c r="C38" s="28"/>
      <c r="D38" s="29"/>
      <c r="E38" s="29"/>
      <c r="F38" s="29"/>
    </row>
    <row r="39" spans="1:6" ht="24" customHeight="1" x14ac:dyDescent="0.2">
      <c r="A39"/>
      <c r="B39" s="28"/>
      <c r="C39" s="28"/>
      <c r="D39" s="29"/>
      <c r="E39" s="29"/>
      <c r="F39" s="29"/>
    </row>
    <row r="40" spans="1:6" ht="24" customHeight="1" x14ac:dyDescent="0.2">
      <c r="A40"/>
      <c r="B40" s="28"/>
      <c r="C40" s="28"/>
      <c r="D40" s="29"/>
      <c r="E40" s="29"/>
      <c r="F40" s="29"/>
    </row>
    <row r="41" spans="1:6" ht="24" customHeight="1" x14ac:dyDescent="0.2">
      <c r="A41"/>
      <c r="B41" s="28"/>
      <c r="C41" s="28"/>
      <c r="D41" s="29"/>
      <c r="E41" s="29"/>
      <c r="F41" s="29"/>
    </row>
    <row r="42" spans="1:6" ht="24" customHeight="1" x14ac:dyDescent="0.2">
      <c r="A42"/>
      <c r="B42" s="28"/>
      <c r="C42" s="28"/>
      <c r="D42" s="29"/>
      <c r="E42" s="29"/>
      <c r="F42" s="29"/>
    </row>
    <row r="43" spans="1:6" ht="24" customHeight="1" x14ac:dyDescent="0.2">
      <c r="B43" s="29"/>
      <c r="C43" s="29"/>
      <c r="D43" s="29"/>
      <c r="E43" s="29"/>
      <c r="F43" s="29"/>
    </row>
    <row r="44" spans="1:6" ht="24" customHeight="1" x14ac:dyDescent="0.2">
      <c r="B44" s="29"/>
      <c r="C44" s="29"/>
      <c r="D44" s="29"/>
      <c r="E44" s="29"/>
      <c r="F44" s="29"/>
    </row>
    <row r="45" spans="1:6" ht="24" customHeight="1" x14ac:dyDescent="0.2">
      <c r="B45" s="29"/>
      <c r="C45" s="29"/>
      <c r="D45" s="29"/>
      <c r="E45" s="29"/>
      <c r="F45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rightToLeft="1" workbookViewId="0">
      <selection activeCell="A2" sqref="A2"/>
    </sheetView>
  </sheetViews>
  <sheetFormatPr defaultColWidth="19.625" defaultRowHeight="24" customHeight="1" x14ac:dyDescent="0.2"/>
  <cols>
    <col min="1" max="16384" width="19.625" style="1"/>
  </cols>
  <sheetData>
    <row r="1" spans="1:7" ht="24" customHeight="1" thickTop="1" thickBot="1" x14ac:dyDescent="0.25">
      <c r="A1" s="11"/>
      <c r="B1" s="35" t="s">
        <v>11</v>
      </c>
      <c r="C1" s="36"/>
      <c r="D1" s="37"/>
      <c r="E1" s="36" t="s">
        <v>12</v>
      </c>
      <c r="F1" s="36"/>
      <c r="G1" s="37"/>
    </row>
    <row r="2" spans="1:7" ht="24" customHeight="1" thickTop="1" x14ac:dyDescent="0.2">
      <c r="A2" s="15" t="s">
        <v>0</v>
      </c>
      <c r="B2" s="15" t="s">
        <v>1</v>
      </c>
      <c r="C2" s="18" t="s">
        <v>2</v>
      </c>
      <c r="D2" s="19" t="s">
        <v>3</v>
      </c>
      <c r="E2" s="18" t="s">
        <v>13</v>
      </c>
      <c r="F2" s="18" t="s">
        <v>2</v>
      </c>
      <c r="G2" s="19" t="s">
        <v>3</v>
      </c>
    </row>
    <row r="3" spans="1:7" ht="24" customHeight="1" x14ac:dyDescent="0.2">
      <c r="A3" s="5">
        <v>1</v>
      </c>
      <c r="B3" s="5">
        <v>400</v>
      </c>
      <c r="C3" s="3">
        <f>B3*12</f>
        <v>4800</v>
      </c>
      <c r="D3" s="16">
        <f>FV(8%/12,12,-B3)</f>
        <v>4979.9704084505993</v>
      </c>
      <c r="E3" s="3">
        <v>600</v>
      </c>
      <c r="F3" s="3">
        <f>E3*12</f>
        <v>7200</v>
      </c>
      <c r="G3" s="16">
        <f>FV(8%/12,12,-E3)</f>
        <v>7469.9556126758998</v>
      </c>
    </row>
    <row r="4" spans="1:7" ht="24" customHeight="1" x14ac:dyDescent="0.2">
      <c r="A4" s="5">
        <v>2</v>
      </c>
      <c r="B4" s="5">
        <v>400</v>
      </c>
      <c r="C4" s="3">
        <f>C3+B4*12</f>
        <v>9600</v>
      </c>
      <c r="D4" s="16">
        <f>FV(8%/12,12,-B4,-D3)</f>
        <v>10373.275904718594</v>
      </c>
      <c r="E4" s="3">
        <v>600</v>
      </c>
      <c r="F4" s="3">
        <f>F3+E4*12</f>
        <v>14400</v>
      </c>
      <c r="G4" s="16">
        <f>FV(8%/12,12,-E4,-G3)</f>
        <v>15559.91385707789</v>
      </c>
    </row>
    <row r="5" spans="1:7" ht="24" customHeight="1" x14ac:dyDescent="0.2">
      <c r="A5" s="5">
        <v>3</v>
      </c>
      <c r="B5" s="5">
        <v>400</v>
      </c>
      <c r="C5" s="3">
        <f>C4+B5*12</f>
        <v>14400</v>
      </c>
      <c r="D5" s="16">
        <f>FV(8%/12,12,-B5,-D4)</f>
        <v>16214.223097239063</v>
      </c>
      <c r="E5" s="3">
        <v>750</v>
      </c>
      <c r="F5" s="3">
        <f t="shared" ref="F5:F20" si="0">F4+E5*12</f>
        <v>23400</v>
      </c>
      <c r="G5" s="16">
        <f t="shared" ref="G5:G20" si="1">FV(8%/12,12,-E5,-G4)</f>
        <v>26188.823549027569</v>
      </c>
    </row>
    <row r="6" spans="1:7" ht="24" customHeight="1" x14ac:dyDescent="0.2">
      <c r="A6" s="5">
        <v>4</v>
      </c>
      <c r="B6" s="5">
        <v>650</v>
      </c>
      <c r="C6" s="3">
        <f>C5+B6*12</f>
        <v>22200</v>
      </c>
      <c r="D6" s="16">
        <f>FV(8%/12,12,-B6,-D5)</f>
        <v>25652.447531309066</v>
      </c>
      <c r="E6" s="3">
        <v>1005</v>
      </c>
      <c r="F6" s="3">
        <f t="shared" si="0"/>
        <v>35460</v>
      </c>
      <c r="G6" s="16">
        <f t="shared" si="1"/>
        <v>40874.658638697896</v>
      </c>
    </row>
    <row r="7" spans="1:7" ht="24" customHeight="1" x14ac:dyDescent="0.2">
      <c r="A7" s="5">
        <v>5</v>
      </c>
      <c r="B7" s="5">
        <v>650</v>
      </c>
      <c r="C7" s="3">
        <f t="shared" ref="C7:C20" si="2">C6+B7*12</f>
        <v>30000</v>
      </c>
      <c r="D7" s="16">
        <f>FV(8%/12,12,-B7,-D6)</f>
        <v>35874.039938545473</v>
      </c>
      <c r="E7" s="3">
        <v>1165</v>
      </c>
      <c r="F7" s="3">
        <f t="shared" si="0"/>
        <v>49440</v>
      </c>
      <c r="G7" s="16">
        <f t="shared" si="1"/>
        <v>58771.39896124752</v>
      </c>
    </row>
    <row r="8" spans="1:7" ht="24" customHeight="1" x14ac:dyDescent="0.2">
      <c r="A8" s="5">
        <v>6</v>
      </c>
      <c r="B8" s="5">
        <v>650</v>
      </c>
      <c r="C8" s="3">
        <f t="shared" si="2"/>
        <v>37800</v>
      </c>
      <c r="D8" s="16">
        <f t="shared" ref="D8:D20" si="3">FV(8%/12,12,-B8,-D7)</f>
        <v>46944.019474369888</v>
      </c>
      <c r="E8" s="3">
        <v>1173</v>
      </c>
      <c r="F8" s="3">
        <f t="shared" si="0"/>
        <v>63516</v>
      </c>
      <c r="G8" s="16">
        <f t="shared" si="1"/>
        <v>78253.159312199859</v>
      </c>
    </row>
    <row r="9" spans="1:7" ht="24" customHeight="1" x14ac:dyDescent="0.2">
      <c r="A9" s="5">
        <v>7</v>
      </c>
      <c r="B9" s="5">
        <v>1000</v>
      </c>
      <c r="C9" s="3">
        <f t="shared" si="2"/>
        <v>49800</v>
      </c>
      <c r="D9" s="16">
        <f t="shared" si="3"/>
        <v>63290.27595943123</v>
      </c>
      <c r="E9" s="3">
        <v>1531</v>
      </c>
      <c r="F9" s="3">
        <f t="shared" si="0"/>
        <v>81888</v>
      </c>
      <c r="G9" s="16">
        <f t="shared" si="1"/>
        <v>103808.96967958663</v>
      </c>
    </row>
    <row r="10" spans="1:7" ht="24" customHeight="1" x14ac:dyDescent="0.2">
      <c r="A10" s="5">
        <v>8</v>
      </c>
      <c r="B10" s="5">
        <v>1000</v>
      </c>
      <c r="C10" s="3">
        <f t="shared" si="2"/>
        <v>61800</v>
      </c>
      <c r="D10" s="16">
        <f t="shared" si="3"/>
        <v>80993.263670901739</v>
      </c>
      <c r="E10" s="3">
        <v>1539</v>
      </c>
      <c r="F10" s="3">
        <f t="shared" si="0"/>
        <v>100356</v>
      </c>
      <c r="G10" s="16">
        <f t="shared" si="1"/>
        <v>131585.49911170176</v>
      </c>
    </row>
    <row r="11" spans="1:7" ht="24" customHeight="1" x14ac:dyDescent="0.2">
      <c r="A11" s="5">
        <v>9</v>
      </c>
      <c r="B11" s="5">
        <v>1000</v>
      </c>
      <c r="C11" s="3">
        <f t="shared" si="2"/>
        <v>73800</v>
      </c>
      <c r="D11" s="16">
        <f t="shared" si="3"/>
        <v>100165.59063144369</v>
      </c>
      <c r="E11" s="3">
        <v>1547</v>
      </c>
      <c r="F11" s="3">
        <f t="shared" si="0"/>
        <v>118920</v>
      </c>
      <c r="G11" s="16">
        <f t="shared" si="1"/>
        <v>161767.06619567575</v>
      </c>
    </row>
    <row r="12" spans="1:7" ht="24" customHeight="1" x14ac:dyDescent="0.2">
      <c r="A12" s="5">
        <v>10</v>
      </c>
      <c r="B12" s="5">
        <v>1000</v>
      </c>
      <c r="C12" s="3">
        <f t="shared" si="2"/>
        <v>85800</v>
      </c>
      <c r="D12" s="16">
        <f t="shared" si="3"/>
        <v>120929.21127406295</v>
      </c>
      <c r="E12" s="3">
        <v>1555</v>
      </c>
      <c r="F12" s="3">
        <f t="shared" si="0"/>
        <v>137580</v>
      </c>
      <c r="G12" s="16">
        <f t="shared" si="1"/>
        <v>194553.28787046636</v>
      </c>
    </row>
    <row r="13" spans="1:7" ht="24" customHeight="1" x14ac:dyDescent="0.2">
      <c r="A13" s="5">
        <v>11</v>
      </c>
      <c r="B13" s="5">
        <v>1000</v>
      </c>
      <c r="C13" s="3">
        <f t="shared" si="2"/>
        <v>97800</v>
      </c>
      <c r="D13" s="16">
        <f t="shared" si="3"/>
        <v>143416.20218955787</v>
      </c>
      <c r="E13" s="3">
        <v>1563</v>
      </c>
      <c r="F13" s="3">
        <f t="shared" si="0"/>
        <v>156336</v>
      </c>
      <c r="G13" s="16">
        <f t="shared" si="1"/>
        <v>230160.34918251532</v>
      </c>
    </row>
    <row r="14" spans="1:7" ht="24" customHeight="1" x14ac:dyDescent="0.2">
      <c r="A14" s="5">
        <v>12</v>
      </c>
      <c r="B14" s="5">
        <v>1500</v>
      </c>
      <c r="C14" s="3">
        <f t="shared" si="2"/>
        <v>115800</v>
      </c>
      <c r="D14" s="16">
        <f t="shared" si="3"/>
        <v>173994.56527118705</v>
      </c>
      <c r="E14" s="3">
        <v>2072</v>
      </c>
      <c r="F14" s="3">
        <f t="shared" si="0"/>
        <v>181200</v>
      </c>
      <c r="G14" s="16">
        <f t="shared" si="1"/>
        <v>275059.79136708251</v>
      </c>
    </row>
    <row r="15" spans="1:7" ht="24" customHeight="1" x14ac:dyDescent="0.2">
      <c r="A15" s="5">
        <v>13</v>
      </c>
      <c r="B15" s="5">
        <v>1500</v>
      </c>
      <c r="C15" s="3">
        <f t="shared" si="2"/>
        <v>133800</v>
      </c>
      <c r="D15" s="16">
        <f t="shared" si="3"/>
        <v>207110.91740757244</v>
      </c>
      <c r="E15" s="3">
        <v>2080</v>
      </c>
      <c r="F15" s="3">
        <f t="shared" si="0"/>
        <v>206160</v>
      </c>
      <c r="G15" s="16">
        <f t="shared" si="1"/>
        <v>323785.46451707004</v>
      </c>
    </row>
    <row r="16" spans="1:7" ht="24" customHeight="1" x14ac:dyDescent="0.2">
      <c r="A16" s="5">
        <v>14</v>
      </c>
      <c r="B16" s="5">
        <v>1500</v>
      </c>
      <c r="C16" s="3">
        <f t="shared" si="2"/>
        <v>151800</v>
      </c>
      <c r="D16" s="16">
        <f t="shared" si="3"/>
        <v>242975.91043854164</v>
      </c>
      <c r="E16" s="3">
        <v>2089</v>
      </c>
      <c r="F16" s="3">
        <f t="shared" si="0"/>
        <v>231228</v>
      </c>
      <c r="G16" s="16">
        <f t="shared" si="1"/>
        <v>376667.39384156064</v>
      </c>
    </row>
    <row r="17" spans="1:7" ht="24" customHeight="1" x14ac:dyDescent="0.2">
      <c r="A17" s="5">
        <v>15</v>
      </c>
      <c r="B17" s="5">
        <v>1500</v>
      </c>
      <c r="C17" s="3">
        <f t="shared" si="2"/>
        <v>169800</v>
      </c>
      <c r="D17" s="16">
        <f t="shared" si="3"/>
        <v>281817.68020273605</v>
      </c>
      <c r="E17" s="3">
        <v>2098</v>
      </c>
      <c r="F17" s="3">
        <f t="shared" si="0"/>
        <v>256404</v>
      </c>
      <c r="G17" s="16">
        <f t="shared" si="1"/>
        <v>434050.54655320372</v>
      </c>
    </row>
    <row r="18" spans="1:7" ht="24" customHeight="1" x14ac:dyDescent="0.2">
      <c r="A18" s="5">
        <v>16</v>
      </c>
      <c r="B18" s="5">
        <v>1500</v>
      </c>
      <c r="C18" s="3">
        <f t="shared" si="2"/>
        <v>187800</v>
      </c>
      <c r="D18" s="16">
        <f t="shared" si="3"/>
        <v>323883.29770088947</v>
      </c>
      <c r="E18" s="3">
        <v>2107</v>
      </c>
      <c r="F18" s="3">
        <f t="shared" si="0"/>
        <v>281688</v>
      </c>
      <c r="G18" s="16">
        <f t="shared" si="1"/>
        <v>496308.52197316336</v>
      </c>
    </row>
    <row r="19" spans="1:7" ht="24" customHeight="1" x14ac:dyDescent="0.2">
      <c r="A19" s="5">
        <v>17</v>
      </c>
      <c r="B19" s="5">
        <v>1500</v>
      </c>
      <c r="C19" s="3">
        <f t="shared" si="2"/>
        <v>205800</v>
      </c>
      <c r="D19" s="16">
        <f t="shared" si="3"/>
        <v>369440.34070494294</v>
      </c>
      <c r="E19" s="3">
        <v>2116</v>
      </c>
      <c r="F19" s="3">
        <f t="shared" si="0"/>
        <v>307080</v>
      </c>
      <c r="G19" s="16">
        <f t="shared" si="1"/>
        <v>563845.92798200389</v>
      </c>
    </row>
    <row r="20" spans="1:7" ht="24" customHeight="1" thickBot="1" x14ac:dyDescent="0.25">
      <c r="A20" s="7">
        <v>18</v>
      </c>
      <c r="B20" s="7">
        <v>2000</v>
      </c>
      <c r="C20" s="8">
        <f t="shared" si="2"/>
        <v>229800</v>
      </c>
      <c r="D20" s="17">
        <f t="shared" si="3"/>
        <v>425003.5588205047</v>
      </c>
      <c r="E20" s="8">
        <v>2625</v>
      </c>
      <c r="F20" s="8">
        <f t="shared" si="0"/>
        <v>338580</v>
      </c>
      <c r="G20" s="17">
        <f t="shared" si="1"/>
        <v>643325.91772539006</v>
      </c>
    </row>
    <row r="21" spans="1:7" ht="24" customHeight="1" thickTop="1" x14ac:dyDescent="0.2"/>
  </sheetData>
  <mergeCells count="2">
    <mergeCell ref="B1:D1"/>
    <mergeCell ref="E1:G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תכנית אפריון - מקור</vt:lpstr>
      <vt:lpstr>אפריון מוגבר - הפקדות</vt:lpstr>
      <vt:lpstr>אפריון מוגבר - משיכות (2)</vt:lpstr>
      <vt:lpstr>אפריון משולב - הפקדות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2024-07-25T07:10:18Z</dcterms:created>
  <dcterms:modified xsi:type="dcterms:W3CDTF">2026-01-21T20:07:42Z</dcterms:modified>
</cp:coreProperties>
</file>